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2.1 - Železniční svršek" sheetId="2" r:id="rId2"/>
    <sheet name="VON - Vedlejší a ostatní ..." sheetId="3" r:id="rId3"/>
    <sheet name="SO 12.2 - Železniční prop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12.1 - Železniční svršek'!$C$87:$K$194</definedName>
    <definedName name="_xlnm.Print_Area" localSheetId="1">'SO 12.1 - Železniční svršek'!$C$4:$J$41,'SO 12.1 - Železniční svršek'!$C$47:$J$67,'SO 12.1 - Železniční svršek'!$C$73:$K$194</definedName>
    <definedName name="_xlnm.Print_Titles" localSheetId="1">'SO 12.1 - Železniční svršek'!$87:$87</definedName>
    <definedName name="_xlnm._FilterDatabase" localSheetId="2" hidden="1">'VON - Vedlejší a ostatní ...'!$C$85:$K$89</definedName>
    <definedName name="_xlnm.Print_Area" localSheetId="2">'VON - Vedlejší a ostatní ...'!$C$4:$J$41,'VON - Vedlejší a ostatní ...'!$C$47:$J$65,'VON - Vedlejší a ostatní ...'!$C$71:$K$89</definedName>
    <definedName name="_xlnm.Print_Titles" localSheetId="2">'VON - Vedlejší a ostatní ...'!$85:$85</definedName>
    <definedName name="_xlnm._FilterDatabase" localSheetId="3" hidden="1">'SO 12.2 - Železniční prop...'!$C$95:$K$388</definedName>
    <definedName name="_xlnm.Print_Area" localSheetId="3">'SO 12.2 - Železniční prop...'!$C$4:$J$41,'SO 12.2 - Železniční prop...'!$C$47:$J$75,'SO 12.2 - Železniční prop...'!$C$81:$K$388</definedName>
    <definedName name="_xlnm.Print_Titles" localSheetId="3">'SO 12.2 - Železniční prop...'!$95:$95</definedName>
    <definedName name="_xlnm._FilterDatabase" localSheetId="4" hidden="1">'VRN - Vedlejší rozpočtové...'!$C$88:$K$114</definedName>
    <definedName name="_xlnm.Print_Area" localSheetId="4">'VRN - Vedlejší rozpočtové...'!$C$4:$J$41,'VRN - Vedlejší rozpočtové...'!$C$47:$J$68,'VRN - Vedlejší rozpočtové...'!$C$74:$K$114</definedName>
    <definedName name="_xlnm.Print_Titles" localSheetId="4">'VRN - Vedlejší rozpočtové...'!$88:$88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2"/>
  <c i="5" r="J37"/>
  <c i="1" r="AX62"/>
  <c i="5"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4" r="J39"/>
  <c r="J38"/>
  <c i="1" r="AY60"/>
  <c i="4" r="J37"/>
  <c i="1" r="AX60"/>
  <c i="4" r="BI386"/>
  <c r="BH386"/>
  <c r="BG386"/>
  <c r="BF386"/>
  <c r="T386"/>
  <c r="R386"/>
  <c r="P386"/>
  <c r="BI383"/>
  <c r="BH383"/>
  <c r="BG383"/>
  <c r="BF383"/>
  <c r="T383"/>
  <c r="R383"/>
  <c r="P383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2"/>
  <c r="BH362"/>
  <c r="BG362"/>
  <c r="BF362"/>
  <c r="T362"/>
  <c r="R362"/>
  <c r="P362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37"/>
  <c r="BH137"/>
  <c r="BG137"/>
  <c r="BF137"/>
  <c r="T137"/>
  <c r="R137"/>
  <c r="P137"/>
  <c r="BI133"/>
  <c r="BH133"/>
  <c r="BG133"/>
  <c r="BF133"/>
  <c r="T133"/>
  <c r="R133"/>
  <c r="P133"/>
  <c r="BI125"/>
  <c r="BH125"/>
  <c r="BG125"/>
  <c r="BF125"/>
  <c r="T125"/>
  <c r="R125"/>
  <c r="P125"/>
  <c r="BI120"/>
  <c r="BH120"/>
  <c r="BG120"/>
  <c r="BF120"/>
  <c r="T120"/>
  <c r="R120"/>
  <c r="P120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3" r="J39"/>
  <c r="J38"/>
  <c i="1" r="AY58"/>
  <c i="3" r="J37"/>
  <c i="1" r="AX58"/>
  <c i="3" r="BI88"/>
  <c r="BH88"/>
  <c r="BG88"/>
  <c r="BF88"/>
  <c r="T88"/>
  <c r="T87"/>
  <c r="T86"/>
  <c r="R88"/>
  <c r="R87"/>
  <c r="R86"/>
  <c r="P88"/>
  <c r="P87"/>
  <c r="P86"/>
  <c i="1" r="AU58"/>
  <c i="3" r="J83"/>
  <c r="J82"/>
  <c r="F82"/>
  <c r="F80"/>
  <c r="E78"/>
  <c r="J59"/>
  <c r="J58"/>
  <c r="F58"/>
  <c r="F56"/>
  <c r="E54"/>
  <c r="J20"/>
  <c r="E20"/>
  <c r="F83"/>
  <c r="J19"/>
  <c r="J14"/>
  <c r="J80"/>
  <c r="E7"/>
  <c r="E50"/>
  <c i="2" r="J39"/>
  <c r="J38"/>
  <c i="1" r="AY56"/>
  <c i="2" r="J37"/>
  <c i="1" r="AX56"/>
  <c i="2" r="BI191"/>
  <c r="BH191"/>
  <c r="BG191"/>
  <c r="BF191"/>
  <c r="T191"/>
  <c r="R191"/>
  <c r="P191"/>
  <c r="BI183"/>
  <c r="BH183"/>
  <c r="BG183"/>
  <c r="BF183"/>
  <c r="T183"/>
  <c r="R183"/>
  <c r="P183"/>
  <c r="BI174"/>
  <c r="BH174"/>
  <c r="BG174"/>
  <c r="BF174"/>
  <c r="T174"/>
  <c r="R174"/>
  <c r="P174"/>
  <c r="BI172"/>
  <c r="BH172"/>
  <c r="BG172"/>
  <c r="BF172"/>
  <c r="T172"/>
  <c r="R172"/>
  <c r="P172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82"/>
  <c r="E7"/>
  <c r="E76"/>
  <c i="1" r="L50"/>
  <c r="AM50"/>
  <c r="AM49"/>
  <c r="L49"/>
  <c r="AM47"/>
  <c r="L47"/>
  <c r="L45"/>
  <c r="L44"/>
  <c i="2" r="J154"/>
  <c r="J95"/>
  <c r="J140"/>
  <c r="J156"/>
  <c r="J109"/>
  <c i="3" r="F38"/>
  <c i="1" r="BC58"/>
  <c r="BC57"/>
  <c i="4" r="J216"/>
  <c r="BK338"/>
  <c r="J247"/>
  <c r="BK145"/>
  <c r="J338"/>
  <c r="J250"/>
  <c r="BK149"/>
  <c r="BK250"/>
  <c r="J153"/>
  <c i="5" r="J112"/>
  <c i="2" r="J172"/>
  <c r="J148"/>
  <c r="J98"/>
  <c r="J104"/>
  <c i="3" r="F36"/>
  <c i="1" r="BA58"/>
  <c r="BA57"/>
  <c i="4" r="J256"/>
  <c r="BK374"/>
  <c r="BK283"/>
  <c r="J362"/>
  <c r="J237"/>
  <c r="BK245"/>
  <c r="J171"/>
  <c i="5" r="BK98"/>
  <c i="2" r="J183"/>
  <c r="BK144"/>
  <c r="J191"/>
  <c r="J135"/>
  <c r="BK174"/>
  <c r="J101"/>
  <c i="3" r="F37"/>
  <c i="1" r="BB58"/>
  <c r="BB57"/>
  <c i="4" r="BK294"/>
  <c r="J196"/>
  <c r="J311"/>
  <c r="BK226"/>
  <c r="BK353"/>
  <c r="J283"/>
  <c r="BK166"/>
  <c r="BK242"/>
  <c r="J162"/>
  <c i="5" r="BK105"/>
  <c i="4" r="BK315"/>
  <c r="BK178"/>
  <c r="J335"/>
  <c r="BK247"/>
  <c r="BK261"/>
  <c r="J137"/>
  <c i="5" r="J108"/>
  <c i="2" r="J174"/>
  <c r="J144"/>
  <c r="BK163"/>
  <c r="BK130"/>
  <c r="BK183"/>
  <c r="BK124"/>
  <c r="BK98"/>
  <c i="4" r="BK386"/>
  <c r="BK356"/>
  <c r="BK311"/>
  <c r="BK278"/>
  <c r="BK181"/>
  <c r="BK367"/>
  <c r="J303"/>
  <c r="J181"/>
  <c r="J378"/>
  <c r="J299"/>
  <c r="BK199"/>
  <c r="BK280"/>
  <c r="J205"/>
  <c r="J120"/>
  <c i="5" r="BK108"/>
  <c i="1" r="AS55"/>
  <c i="2" r="J146"/>
  <c r="BK140"/>
  <c r="BK109"/>
  <c r="J130"/>
  <c i="1" r="AS61"/>
  <c i="4" r="BK378"/>
  <c r="BK320"/>
  <c r="BK291"/>
  <c r="BK137"/>
  <c r="J308"/>
  <c r="BK205"/>
  <c r="J99"/>
  <c r="J280"/>
  <c r="BK272"/>
  <c r="J229"/>
  <c r="J145"/>
  <c i="5" r="J98"/>
  <c i="2" r="J163"/>
  <c r="J115"/>
  <c r="BK151"/>
  <c r="J124"/>
  <c r="BK191"/>
  <c r="BK135"/>
  <c r="BK115"/>
  <c i="3" r="F39"/>
  <c i="1" r="BD58"/>
  <c r="BD57"/>
  <c i="4" r="BK346"/>
  <c r="J245"/>
  <c r="BK125"/>
  <c r="BK331"/>
  <c r="BK286"/>
  <c r="BK108"/>
  <c r="BK371"/>
  <c r="BK308"/>
  <c r="BK208"/>
  <c r="J291"/>
  <c r="BK220"/>
  <c r="BK99"/>
  <c i="5" r="J105"/>
  <c i="4" r="BK174"/>
  <c r="J261"/>
  <c r="J125"/>
  <c r="J320"/>
  <c r="BK229"/>
  <c r="J226"/>
  <c r="J166"/>
  <c i="5" r="J102"/>
  <c i="1" r="AU57"/>
  <c i="2" r="BK146"/>
  <c r="BK119"/>
  <c r="BK91"/>
  <c i="4" r="BK350"/>
  <c r="J149"/>
  <c r="BK266"/>
  <c r="J356"/>
  <c r="J234"/>
  <c i="5" r="BK102"/>
  <c i="2" r="BK121"/>
  <c r="BK117"/>
  <c i="4" r="BK362"/>
  <c r="BK153"/>
  <c r="BK237"/>
  <c r="BK191"/>
  <c r="J108"/>
  <c i="2" r="BK156"/>
  <c r="J117"/>
  <c i="1" r="AS59"/>
  <c i="4" r="J371"/>
  <c r="J272"/>
  <c r="J191"/>
  <c r="J133"/>
  <c r="BK133"/>
  <c r="BK335"/>
  <c r="J386"/>
  <c r="J157"/>
  <c r="J111"/>
  <c i="2" r="J159"/>
  <c i="1" r="AS57"/>
  <c i="2" r="BK142"/>
  <c r="BK104"/>
  <c r="BK148"/>
  <c i="3" r="J88"/>
  <c i="4" r="J374"/>
  <c r="J296"/>
  <c r="J266"/>
  <c r="BK111"/>
  <c r="BK328"/>
  <c r="BK216"/>
  <c r="BK104"/>
  <c r="J328"/>
  <c r="BK234"/>
  <c r="J104"/>
  <c r="J174"/>
  <c i="5" r="J92"/>
  <c i="2" r="BK159"/>
  <c r="BK172"/>
  <c r="J121"/>
  <c r="BK154"/>
  <c i="3" r="BK88"/>
  <c i="4" r="BK299"/>
  <c r="J208"/>
  <c r="J346"/>
  <c r="BK162"/>
  <c r="J315"/>
  <c r="BK120"/>
  <c r="J199"/>
  <c i="5" r="BK112"/>
  <c i="2" r="J151"/>
  <c r="J91"/>
  <c r="J142"/>
  <c r="BK101"/>
  <c r="J119"/>
  <c r="BK95"/>
  <c i="4" r="BK383"/>
  <c r="J353"/>
  <c r="BK303"/>
  <c r="BK171"/>
  <c r="J350"/>
  <c r="BK256"/>
  <c r="BK157"/>
  <c r="J383"/>
  <c r="J331"/>
  <c r="J242"/>
  <c r="J278"/>
  <c r="J178"/>
  <c i="5" r="BK92"/>
  <c r="BK95"/>
  <c i="4" r="BK296"/>
  <c r="J220"/>
  <c r="J367"/>
  <c r="J294"/>
  <c r="J286"/>
  <c r="BK196"/>
  <c i="5" r="J95"/>
  <c i="2" l="1" r="BK90"/>
  <c r="J90"/>
  <c r="J65"/>
  <c r="BK162"/>
  <c r="J162"/>
  <c r="J66"/>
  <c i="4" r="T98"/>
  <c r="T190"/>
  <c r="T219"/>
  <c r="T249"/>
  <c r="T271"/>
  <c r="T302"/>
  <c r="T327"/>
  <c r="R349"/>
  <c r="T361"/>
  <c r="T360"/>
  <c i="5" r="BK91"/>
  <c r="R101"/>
  <c i="2" r="T90"/>
  <c r="T89"/>
  <c r="R162"/>
  <c i="4" r="R98"/>
  <c r="R190"/>
  <c r="R219"/>
  <c r="R249"/>
  <c r="R271"/>
  <c r="R302"/>
  <c r="R327"/>
  <c r="P349"/>
  <c r="P361"/>
  <c r="P360"/>
  <c i="5" r="T91"/>
  <c i="2" r="R90"/>
  <c r="R89"/>
  <c r="R88"/>
  <c r="P162"/>
  <c i="4" r="BK98"/>
  <c r="J98"/>
  <c r="J65"/>
  <c r="BK190"/>
  <c r="J190"/>
  <c r="J66"/>
  <c r="BK219"/>
  <c r="J219"/>
  <c r="J67"/>
  <c r="BK249"/>
  <c r="J249"/>
  <c r="J68"/>
  <c r="BK271"/>
  <c r="J271"/>
  <c r="J69"/>
  <c r="BK302"/>
  <c r="J302"/>
  <c r="J70"/>
  <c r="BK327"/>
  <c r="J327"/>
  <c r="J71"/>
  <c r="BK349"/>
  <c r="J349"/>
  <c r="J72"/>
  <c r="BK361"/>
  <c r="J361"/>
  <c r="J74"/>
  <c i="5" r="R91"/>
  <c r="R90"/>
  <c r="R89"/>
  <c r="P101"/>
  <c i="2" r="P90"/>
  <c r="P89"/>
  <c r="P88"/>
  <c i="1" r="AU56"/>
  <c i="2" r="T162"/>
  <c i="4" r="P98"/>
  <c r="P190"/>
  <c r="P219"/>
  <c r="P249"/>
  <c r="P271"/>
  <c r="P302"/>
  <c r="P327"/>
  <c r="T349"/>
  <c r="R361"/>
  <c r="R360"/>
  <c i="5" r="P91"/>
  <c r="P90"/>
  <c r="P89"/>
  <c i="1" r="AU62"/>
  <c i="5" r="BK101"/>
  <c r="J101"/>
  <c r="J66"/>
  <c r="T101"/>
  <c i="3" r="BK87"/>
  <c r="BK86"/>
  <c r="J86"/>
  <c r="J63"/>
  <c i="5" r="BK111"/>
  <c r="J111"/>
  <c r="J67"/>
  <c r="J56"/>
  <c r="E77"/>
  <c r="F86"/>
  <c r="BE95"/>
  <c r="BE102"/>
  <c r="BE92"/>
  <c r="BE98"/>
  <c r="BE105"/>
  <c r="BE108"/>
  <c r="BE112"/>
  <c i="4" r="J90"/>
  <c r="BE111"/>
  <c r="BE125"/>
  <c r="BE153"/>
  <c r="BE181"/>
  <c r="BE191"/>
  <c r="BE208"/>
  <c r="BE216"/>
  <c r="BE220"/>
  <c r="BE245"/>
  <c r="BE250"/>
  <c r="BE256"/>
  <c r="BE266"/>
  <c i="3" r="J87"/>
  <c r="J64"/>
  <c i="4" r="BE99"/>
  <c r="BE108"/>
  <c r="BE137"/>
  <c r="BE174"/>
  <c r="BE178"/>
  <c r="BE205"/>
  <c r="BE261"/>
  <c r="BE286"/>
  <c r="BE299"/>
  <c r="BE303"/>
  <c r="BE350"/>
  <c r="BE367"/>
  <c r="BE374"/>
  <c r="F59"/>
  <c r="BE133"/>
  <c r="BE149"/>
  <c r="BE166"/>
  <c r="BE171"/>
  <c r="BE196"/>
  <c r="BE229"/>
  <c r="BE242"/>
  <c r="BE272"/>
  <c r="BE278"/>
  <c r="BE294"/>
  <c r="BE311"/>
  <c r="BE320"/>
  <c r="BE346"/>
  <c r="BE356"/>
  <c r="BE362"/>
  <c r="BE371"/>
  <c r="BE378"/>
  <c r="E50"/>
  <c r="BE104"/>
  <c r="BE120"/>
  <c r="BE145"/>
  <c r="BE157"/>
  <c r="BE162"/>
  <c r="BE199"/>
  <c r="BE226"/>
  <c r="BE234"/>
  <c r="BE237"/>
  <c r="BE247"/>
  <c r="BE280"/>
  <c r="BE283"/>
  <c r="BE291"/>
  <c r="BE296"/>
  <c r="BE308"/>
  <c r="BE315"/>
  <c r="BE328"/>
  <c r="BE331"/>
  <c r="BE335"/>
  <c r="BE338"/>
  <c r="BE353"/>
  <c r="BE383"/>
  <c r="BE386"/>
  <c i="2" r="BK89"/>
  <c r="BK88"/>
  <c r="J88"/>
  <c i="3" r="J56"/>
  <c r="F59"/>
  <c r="E74"/>
  <c r="BE88"/>
  <c i="2" r="J56"/>
  <c r="F85"/>
  <c r="BE91"/>
  <c r="BE101"/>
  <c r="BE104"/>
  <c r="BE121"/>
  <c r="BE146"/>
  <c r="BE156"/>
  <c r="BE163"/>
  <c r="BE191"/>
  <c r="BE95"/>
  <c r="BE98"/>
  <c r="BE109"/>
  <c r="BE115"/>
  <c r="BE117"/>
  <c r="BE119"/>
  <c r="BE124"/>
  <c r="BE130"/>
  <c r="BE135"/>
  <c r="BE140"/>
  <c r="BE148"/>
  <c r="BE154"/>
  <c r="BE159"/>
  <c r="BE172"/>
  <c r="BE183"/>
  <c r="E50"/>
  <c r="BE142"/>
  <c r="BE144"/>
  <c r="BE151"/>
  <c r="BE174"/>
  <c r="J32"/>
  <c i="3" r="J36"/>
  <c i="1" r="AW58"/>
  <c i="2" r="F37"/>
  <c i="1" r="BB56"/>
  <c r="BB55"/>
  <c r="AX55"/>
  <c i="2" r="F38"/>
  <c i="1" r="BC56"/>
  <c r="BC55"/>
  <c i="5" r="F36"/>
  <c i="1" r="BA62"/>
  <c r="BA61"/>
  <c r="AW61"/>
  <c i="5" r="F38"/>
  <c i="1" r="BC62"/>
  <c r="BC61"/>
  <c r="AY61"/>
  <c r="AU61"/>
  <c i="2" r="J36"/>
  <c i="1" r="AW56"/>
  <c i="2" r="F39"/>
  <c i="1" r="BD56"/>
  <c r="BD55"/>
  <c i="4" r="F36"/>
  <c i="1" r="BA60"/>
  <c r="BA59"/>
  <c i="3" r="J32"/>
  <c r="F35"/>
  <c i="1" r="AZ58"/>
  <c r="AZ57"/>
  <c r="AV57"/>
  <c i="4" r="F39"/>
  <c i="1" r="BD60"/>
  <c r="BD59"/>
  <c r="AY57"/>
  <c i="5" r="J36"/>
  <c i="1" r="AW62"/>
  <c r="AU55"/>
  <c i="5" r="F37"/>
  <c i="1" r="BB62"/>
  <c r="BB61"/>
  <c r="AX61"/>
  <c i="2" r="F36"/>
  <c i="1" r="BA56"/>
  <c r="BA55"/>
  <c i="4" r="J36"/>
  <c i="1" r="AW60"/>
  <c i="4" r="F37"/>
  <c i="1" r="BB60"/>
  <c r="BB59"/>
  <c r="AX59"/>
  <c r="AS54"/>
  <c r="AW57"/>
  <c i="4" r="F38"/>
  <c i="1" r="BC60"/>
  <c r="BC59"/>
  <c r="AX57"/>
  <c i="5" r="F39"/>
  <c i="1" r="BD62"/>
  <c r="BD61"/>
  <c i="4" l="1" r="R97"/>
  <c r="R96"/>
  <c i="5" r="BK90"/>
  <c r="J90"/>
  <c r="J64"/>
  <c i="4" r="T97"/>
  <c r="T96"/>
  <c i="5" r="T90"/>
  <c r="T89"/>
  <c i="2" r="T88"/>
  <c i="4" r="P97"/>
  <c r="P96"/>
  <c i="1" r="AU60"/>
  <c i="4" r="BK97"/>
  <c r="J97"/>
  <c r="J64"/>
  <c r="BK360"/>
  <c r="J360"/>
  <c r="J73"/>
  <c i="5" r="J91"/>
  <c r="J65"/>
  <c i="1" r="AG58"/>
  <c r="AG56"/>
  <c i="2" r="J63"/>
  <c r="J89"/>
  <c r="J64"/>
  <c i="1" r="AU59"/>
  <c r="AW55"/>
  <c r="AY59"/>
  <c r="BC54"/>
  <c r="W32"/>
  <c r="BD54"/>
  <c r="W33"/>
  <c r="BA54"/>
  <c r="W30"/>
  <c i="5" r="F35"/>
  <c i="1" r="AZ62"/>
  <c r="AZ61"/>
  <c r="AV61"/>
  <c r="AT61"/>
  <c r="BB54"/>
  <c r="AX54"/>
  <c r="AY55"/>
  <c i="3" r="J35"/>
  <c i="1" r="AV58"/>
  <c r="AT58"/>
  <c r="AN58"/>
  <c r="AW59"/>
  <c i="2" r="F35"/>
  <c i="1" r="AZ56"/>
  <c r="AZ55"/>
  <c r="AV55"/>
  <c i="5" r="J35"/>
  <c i="1" r="AV62"/>
  <c r="AT62"/>
  <c r="AG55"/>
  <c r="AG57"/>
  <c i="4" r="J35"/>
  <c i="1" r="AV60"/>
  <c r="AT60"/>
  <c i="4" r="F35"/>
  <c i="1" r="AZ60"/>
  <c r="AZ59"/>
  <c r="AV59"/>
  <c i="2" r="J35"/>
  <c i="1" r="AV56"/>
  <c r="AT56"/>
  <c r="AN56"/>
  <c r="AT57"/>
  <c i="4" l="1" r="BK96"/>
  <c r="J96"/>
  <c r="J63"/>
  <c i="5" r="BK89"/>
  <c r="J89"/>
  <c i="1" r="AN57"/>
  <c i="3" r="J41"/>
  <c i="2" r="J41"/>
  <c i="1" r="AT55"/>
  <c i="5" r="J32"/>
  <c i="1" r="AG62"/>
  <c r="AG61"/>
  <c r="AZ54"/>
  <c r="AV54"/>
  <c r="AK29"/>
  <c r="AT59"/>
  <c r="AU54"/>
  <c r="W31"/>
  <c r="AY54"/>
  <c r="AW54"/>
  <c r="AK30"/>
  <c i="5" l="1" r="J41"/>
  <c r="J63"/>
  <c i="1" r="AN55"/>
  <c r="AN61"/>
  <c r="AN62"/>
  <c r="AT54"/>
  <c r="W29"/>
  <c i="4" r="J32"/>
  <c i="1" r="AG60"/>
  <c r="AG59"/>
  <c r="AG54"/>
  <c r="AK26"/>
  <c i="4" l="1" r="J41"/>
  <c i="1" r="AK35"/>
  <c r="AN54"/>
  <c r="AN60"/>
  <c r="AN5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<sst xmlns="http://schemas.openxmlformats.org/spreadsheetml/2006/main">
  <si>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</si>
  <si>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</si>
  <si>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</si>
  <si>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</si>
  <si>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</si>
  <si>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{0cf01563-2b5b-4d93-bb97-9f6a8b8b5eb6}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</si>
  <si>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</si>
  <si>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</si>
  <si>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</si>
  <si>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</si>
  <si>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</si>
  <si>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</si>
  <si>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</si>
  <si>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</si>
  <si>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J006-12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</si>
  <si>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</si>
  <si>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</si>
  <si>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propustku v km 51,882 na trati Myjava - Veselí nad Moravou</t>
  </si>
  <si>
    <t>KSO:</t>
  </si>
  <si>
    <t/>
  </si>
  <si>
    <t>CC-CZ:</t>
  </si>
  <si>
    <t>Místo:</t>
  </si>
  <si>
    <t>Velká nad Veličkou</t>
  </si>
  <si>
    <t>Datum:</t>
  </si>
  <si>
    <t>30. 9. 2021</t>
  </si>
  <si>
    <t>Zadavatel:</t>
  </si>
  <si>
    <t>IČ:</t>
  </si>
  <si>
    <t>70994234</t>
  </si>
  <si>
    <t>Správa železnic, s. o.</t>
  </si>
  <si>
    <t>DIČ:</t>
  </si>
  <si>
    <t>CZ70994234</t>
  </si>
  <si>
    <t>Uchazeč:</t>
  </si>
  <si>
    <t>Vyplň údaj</t>
  </si>
  <si>
    <t>Projektant:</t>
  </si>
  <si>
    <t>28307453</t>
  </si>
  <si>
    <t>F-PROJEKT-DOPRAVNÍ STAVBY s. r. o.</t>
  </si>
  <si>
    <t>CZ28307453</t>
  </si>
  <si>
    <t>True</t>
  </si>
  <si>
    <t>Zpracovatel:</t>
  </si>
  <si>
    <t>Poznámka:</t>
  </si>
  <si>
    <t>Soupis prací je sestaven s využitím Cenové soustavy ÚRS a Sborníku ÚOŽI. Položky, které pochází z této cenové soustavy, jsou ve sloupci 'Cenová soustava' označeny popisem 'CS ÚRS' nebo 'ÚOŽI' a úrovní příslušného kalendářního pololetí. Veškeré další informace vymezující popis a podmínky použití těchto položek z Cenové soustavy a Sborníku, které nejsou uvedeny přímo v soupisu prací, jsou neomezeně dálkově k dispozici na https://podminky.urs.cz a na https://www.sfdi.cz/pravidla-metodiky-a-ceniky/.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</si>
  <si>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</si>
  <si>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</si>
  <si>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</si>
  <si>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</si>
  <si>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</si>
  <si>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</si>
  <si>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</si>
  <si>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</si>
  <si>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</si>
  <si>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</si>
  <si>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</si>
  <si>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</si>
  <si>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</si>
  <si>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</si>
  <si>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</si>
  <si>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</si>
  <si>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</si>
  <si>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</si>
  <si>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</si>
  <si>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</si>
  <si>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</si>
  <si>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</si>
  <si>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</si>
  <si>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</si>
  <si>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</si>
  <si>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</si>
  <si>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</si>
  <si>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</si>
  <si>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</si>
  <si>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</si>
  <si>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</si>
  <si>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</si>
  <si>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</si>
  <si>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</si>
  <si>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</si>
  <si>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</si>
  <si>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</si>
  <si>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</si>
  <si>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12.1</t>
  </si>
  <si>
    <t>Železniční svršek</t>
  </si>
  <si>
    <t>STA</t>
  </si>
  <si>
    <t>1</t>
  </si>
  <si>
    <t>{65c81cc6-7578-41e3-b86c-da2771331efe}</t>
  </si>
  <si>
    <t>2</t>
  </si>
  <si>
    <t>/</t>
  </si>
  <si>
    <t>Soupis</t>
  </si>
  <si>
    <t>{88bf3408-a4f2-420b-a17f-26a3b7d83da7}</t>
  </si>
  <si>
    <t>VON</t>
  </si>
  <si>
    <t>Vedlejší a ostatní náklady</t>
  </si>
  <si>
    <t>{895afdb7-d656-47ca-bc3c-2c1e35fd389c}</t>
  </si>
  <si>
    <t>{6e213af7-bb96-4c82-aee1-cfa594bef897}</t>
  </si>
  <si>
    <t>SO 12.2</t>
  </si>
  <si>
    <t>Železniční propustek</t>
  </si>
  <si>
    <t>{c3533d4c-1ad2-4647-b1e0-52fc70ef4c67}</t>
  </si>
  <si>
    <t>{7a4ddaf7-d138-44b3-a14a-54a7212308f0}</t>
  </si>
  <si>
    <t>VRN</t>
  </si>
  <si>
    <t>Vedlejší rozpočtové náklady</t>
  </si>
  <si>
    <t>{1b0865d4-a46b-4d1c-8fd9-daf5962c8840}</t>
  </si>
  <si>
    <t>{3a48f400-60b5-488d-81e0-24741b64d1c0}</t>
  </si>
  <si>
    <t>KRYCÍ LIST SOUPISU PRACÍ</t>
  </si>
  <si>
    <t>Objekt:</t>
  </si>
  <si>
    <t>SO 12.1 - Železniční svršek</t>
  </si>
  <si>
    <t>Soupis:</t>
  </si>
  <si>
    <t>Soupis prací je sestaven s využitím Cenové soustavy ÚRS a Sborníku ÚOŽI. Položky, které pochází z této cenové soustavy, jsou ve sloupci 'Cenová soustava' označeny popisem 'CS ÚRS' nebo 'ÚOŽI' a úrovní příslušného kalendářního pololetí. Veškeré další informace vymezující popis a podmínky použití těchto položek z Cenové soustavy a Sborníku, které nejsou uvedeny přímo v soupisu prací, jsou neomezeně dálkově k dispozici na www.cs-urs.cz, sekce Cenové a technické podmínky a na https://www.sfdi.cz/pravidla-metodiky-a-ceniky/.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</si>
  <si>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</si>
  <si>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</si>
  <si>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</si>
  <si>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</si>
  <si>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</si>
  <si>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</si>
  <si>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</si>
  <si>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</si>
  <si>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</si>
  <si>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</si>
  <si>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</si>
  <si>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</si>
  <si>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</si>
  <si>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</si>
  <si>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</si>
  <si>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</si>
  <si>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</si>
  <si>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</si>
  <si>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</si>
  <si>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</si>
  <si>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</si>
  <si>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</si>
  <si>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</si>
  <si>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</si>
  <si>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</si>
  <si>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</si>
  <si>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</si>
  <si>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</si>
  <si>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</si>
  <si>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2023</t>
  </si>
  <si>
    <t>4</t>
  </si>
  <si>
    <t>1232148238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</si>
  <si>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</si>
  <si>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</si>
  <si>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</si>
  <si>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</si>
  <si>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VV</t>
  </si>
  <si>
    <t>(2*50+11)/1000</t>
  </si>
  <si>
    <t>5905023030</t>
  </si>
  <si>
    <t>Úprava povrchu stezky rozprostřením štěrkodrtě přes 5 do 10 cm</t>
  </si>
  <si>
    <t>m2</t>
  </si>
  <si>
    <t>-117007672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</si>
  <si>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</si>
  <si>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2*11*0,8</t>
  </si>
  <si>
    <t>3</t>
  </si>
  <si>
    <t>M</t>
  </si>
  <si>
    <t>5955101030</t>
  </si>
  <si>
    <t>Kamenivo drcené drť frakce 8/16</t>
  </si>
  <si>
    <t>t</t>
  </si>
  <si>
    <t>8</t>
  </si>
  <si>
    <t>-757408916</t>
  </si>
  <si>
    <t>3,872*1,1 'Přepočtené koeficientem množství</t>
  </si>
  <si>
    <t>5905050015</t>
  </si>
  <si>
    <t>Souvislá výměna KL se snesením KR koleje pražce dřevěné</t>
  </si>
  <si>
    <t>41452481</t>
  </si>
  <si>
    <t>Souvislá výměna KL se snesením KR koleje pražce dřevěné.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</si>
  <si>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0,011</t>
  </si>
  <si>
    <t>5905105010</t>
  </si>
  <si>
    <t>Doplnění KL kamenivem ojediněle ručně v koleji</t>
  </si>
  <si>
    <t>m3</t>
  </si>
  <si>
    <t>615382274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</si>
  <si>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</si>
  <si>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5% z celkového množství nově zřízeného KL</t>
  </si>
  <si>
    <t>11*1,901</t>
  </si>
  <si>
    <t>20,911*0,05 'Přepočtené koeficientem množství</t>
  </si>
  <si>
    <t>6</t>
  </si>
  <si>
    <t>5955101005</t>
  </si>
  <si>
    <t>Kamenivo drcené štěrk frakce 31,5/63 třídy min. BII</t>
  </si>
  <si>
    <t>-714404416</t>
  </si>
  <si>
    <t>nové KL, 2,0t/m3</t>
  </si>
  <si>
    <t>20% materiálu navíc na zhutnění</t>
  </si>
  <si>
    <t>20,911*2,4 'Přepočtené koeficientem množství</t>
  </si>
  <si>
    <t>7</t>
  </si>
  <si>
    <t>5906130135</t>
  </si>
  <si>
    <t>Montáž kolejového roštu v ose koleje pražce dřevěné vystrojené, tvar S49, 49E1</t>
  </si>
  <si>
    <t>-2039857824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</si>
  <si>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</si>
  <si>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5906140035</t>
  </si>
  <si>
    <t>Demontáž kolejového roštu koleje v ose koleje pražce dřevěné, tvar S49, T, 49E1</t>
  </si>
  <si>
    <t>-1175828269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</si>
  <si>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</si>
  <si>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9</t>
  </si>
  <si>
    <t>5907050020</t>
  </si>
  <si>
    <t>Dělení kolejnic řezáním nebo rozbroušením, soustavy S49 nebo T</t>
  </si>
  <si>
    <t>kus</t>
  </si>
  <si>
    <t>1300696227</t>
  </si>
  <si>
    <t>Dělení kolejnic řezáním nebo rozbroušením, soustavy S49 nebo T. Poznámka: 1. V cenách jsou započteny náklady na manipulaci, podložení, označení a provedení řezu kolejnice.</t>
  </si>
  <si>
    <t>10</t>
  </si>
  <si>
    <t>5908052010</t>
  </si>
  <si>
    <t>Výměna podložky pryžové pod patu kolejnice</t>
  </si>
  <si>
    <t>-1317272545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</si>
  <si>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</si>
  <si>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18*2</t>
  </si>
  <si>
    <t>11</t>
  </si>
  <si>
    <t>5909031020</t>
  </si>
  <si>
    <t>Úprava GPK koleje směrové a výškové uspořádání pražce betonové</t>
  </si>
  <si>
    <t>1695121843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</si>
  <si>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</si>
  <si>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1x technologické podbití + 1x konečné podbití</t>
  </si>
  <si>
    <t>úsek snesení koleje 11 m</t>
  </si>
  <si>
    <t>2*11/1000</t>
  </si>
  <si>
    <t>12</t>
  </si>
  <si>
    <t>5909030010</t>
  </si>
  <si>
    <t>Následná úprava GPK koleje směrové a výškové uspořádání pražce dřevěné nebo ocelové</t>
  </si>
  <si>
    <t>-1424880097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</si>
  <si>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</si>
  <si>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provedení po 6 až 12 měsících od zahájení provozu (termín určí Správce trati)</t>
  </si>
  <si>
    <t>kolejový úsek 11 m</t>
  </si>
  <si>
    <t>11/1000</t>
  </si>
  <si>
    <t>13</t>
  </si>
  <si>
    <t>5909045010</t>
  </si>
  <si>
    <t>Hutnění kolejového lože koleje nově zřízeného nebo čistého</t>
  </si>
  <si>
    <t>-1268890880</t>
  </si>
  <si>
    <t>Hutnění kolejového lože koleje nově zřízeného nebo čistého. Poznámka: 1. V cenách jsou započteny náklady na kontinuální hutnění mezipražcových prostorů a za hlavami pražců.</t>
  </si>
  <si>
    <t>(0,022+0,011)*2</t>
  </si>
  <si>
    <t>úsek snesení koleje + hutnění na koncích</t>
  </si>
  <si>
    <t>14</t>
  </si>
  <si>
    <t>5910020130</t>
  </si>
  <si>
    <t>Svařování kolejnic termitem plný předehřev standardní spára svar jednotlivý tv. S49</t>
  </si>
  <si>
    <t>svar</t>
  </si>
  <si>
    <t>1002587759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</si>
  <si>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</si>
  <si>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</si>
  <si>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</si>
  <si>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-794717374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</si>
  <si>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</si>
  <si>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</t>
  </si>
  <si>
    <t>5910040020</t>
  </si>
  <si>
    <t>Umožnění volné dilatace kolejnice demontáž upevňovadel bez osazení kluzných podložek rozdělení pražců "d"</t>
  </si>
  <si>
    <t>m</t>
  </si>
  <si>
    <t>-953807483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</si>
  <si>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</si>
  <si>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</t>
  </si>
  <si>
    <t>5910040120</t>
  </si>
  <si>
    <t>Umožnění volné dilatace kolejnice montáž upevňovadel bez odstranění kluzných podložek rozdělení pražců "d"</t>
  </si>
  <si>
    <t>660480765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</si>
  <si>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</si>
  <si>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</t>
  </si>
  <si>
    <t>5914005010</t>
  </si>
  <si>
    <t>Rozšíření stezky zemního tělesa dle VL Ž2 přisypávkou zemního tělesa</t>
  </si>
  <si>
    <t>-1719635157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</si>
  <si>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</si>
  <si>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11*(0,7+1,0)</t>
  </si>
  <si>
    <t>19</t>
  </si>
  <si>
    <t>5915020010</t>
  </si>
  <si>
    <t>Povrchová úprava plochy železničního spodku</t>
  </si>
  <si>
    <t>-338661086</t>
  </si>
  <si>
    <t>Povrchová úprava plochy železničního spodku. Poznámka: 1. V cenách jsou započteny náklady na urovnání a úpravu ploch nebo skládek výzisku kameniva a zeminy s jejich případnou rekultivací.</t>
  </si>
  <si>
    <t>11*6,2</t>
  </si>
  <si>
    <t>20</t>
  </si>
  <si>
    <t>5999005010</t>
  </si>
  <si>
    <t>Třídění spojovacích a upevňovacích součástí</t>
  </si>
  <si>
    <t>886470599</t>
  </si>
  <si>
    <t>Třídění spojovacích a upevňovacích součástí. Poznámka: 1. V cenách jsou započteny náklady na manipulaci, vytřídění a uložení materiálu na úložiště nebo do skladu.</t>
  </si>
  <si>
    <t>5958128010</t>
  </si>
  <si>
    <t>Komplety ŽS 4 (šroub RS 1, matice M 24, podložka Fe6, svěrka ŽS4)</t>
  </si>
  <si>
    <t>274291083</t>
  </si>
  <si>
    <t>18*4</t>
  </si>
  <si>
    <t>22</t>
  </si>
  <si>
    <t>5958158005</t>
  </si>
  <si>
    <t>Podložka pryžová pod patu kolejnice S49 183/126/6</t>
  </si>
  <si>
    <t>-1073502774</t>
  </si>
  <si>
    <t>OST</t>
  </si>
  <si>
    <t>Ostatní</t>
  </si>
  <si>
    <t>23</t>
  </si>
  <si>
    <t>9902100600</t>
  </si>
  <si>
    <t>Doprava obousměrná mechanizací o nosnosti přes 3,5 t sypanin (kameniva, písku, suti, dlažebních kostek, atd.) do 80 km</t>
  </si>
  <si>
    <t>512</t>
  </si>
  <si>
    <t>501086534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</si>
  <si>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</si>
  <si>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</si>
  <si>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dovoz KL a kameniva</t>
  </si>
  <si>
    <t>1*50,186+1*4,259</t>
  </si>
  <si>
    <t>odvoz a dovoz</t>
  </si>
  <si>
    <t>komplety, upevňovadla a ost.</t>
  </si>
  <si>
    <t>2*0,095</t>
  </si>
  <si>
    <t>Součet</t>
  </si>
  <si>
    <t>24</t>
  </si>
  <si>
    <t>9902900100</t>
  </si>
  <si>
    <t>Naložení sypanin, drobného kusového materiálu, suti</t>
  </si>
  <si>
    <t>-1419110473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</si>
  <si>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</si>
  <si>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25</t>
  </si>
  <si>
    <t>9902900200</t>
  </si>
  <si>
    <t>Naložení objemnějšího kusového materiálu, vybouraných hmot</t>
  </si>
  <si>
    <t>1369650135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</si>
  <si>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</si>
  <si>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z meziskládky</t>
  </si>
  <si>
    <t>pro dovoz KL a kameniva</t>
  </si>
  <si>
    <t>50,186+4,259</t>
  </si>
  <si>
    <t>pro odvoz a dovoz</t>
  </si>
  <si>
    <t>26</t>
  </si>
  <si>
    <t>9903200100</t>
  </si>
  <si>
    <t>Přeprava mechanizace na místo prováděných prací o hmotnosti přes 12 t přes 50 do 100 km</t>
  </si>
  <si>
    <t>900588803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</si>
  <si>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</si>
  <si>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pro objekty 12-14 TÚ 2791</t>
  </si>
  <si>
    <t>pro vyjmutí a vložení kolejového roštu</t>
  </si>
  <si>
    <t>2x jeřáb</t>
  </si>
  <si>
    <t>pro výkopové a zemní práce</t>
  </si>
  <si>
    <t>1x bagr</t>
  </si>
  <si>
    <t>2+1</t>
  </si>
  <si>
    <t>27</t>
  </si>
  <si>
    <t>9903200400</t>
  </si>
  <si>
    <t>Přeprava mechanizace na místo prováděných prací o hmotnosti přes 12 t do 400 km</t>
  </si>
  <si>
    <t>1224675249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</si>
  <si>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</si>
  <si>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VON - Vedlejší a ostatní náklady</t>
  </si>
  <si>
    <t>VRN - Vedlejší rozpočtové náklady</t>
  </si>
  <si>
    <t>022111001</t>
  </si>
  <si>
    <t>Geodetické práce Kontrola PPK při směrové a výškové úpravě koleje zaměřením APK trať jednokolejná</t>
  </si>
  <si>
    <t>kpl</t>
  </si>
  <si>
    <t>1928974827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</si>
  <si>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</si>
  <si>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SO 12.2 - Železniční propustek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</si>
  <si>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</si>
  <si>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</si>
  <si>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</si>
  <si>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</si>
  <si>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</si>
  <si>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</si>
  <si>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</si>
  <si>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</si>
  <si>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</si>
  <si>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Zemní práce</t>
  </si>
  <si>
    <t>115001104</t>
  </si>
  <si>
    <t>Převedení vody potrubím DN přes 250 do 300</t>
  </si>
  <si>
    <t>CS ÚRS 2023 01</t>
  </si>
  <si>
    <t>-653909360</t>
  </si>
  <si>
    <t>Převedení vody potrubím průměru DN přes 250 do 300</t>
  </si>
  <si>
    <t>Online PSC</t>
  </si>
  <si>
    <t>https://podminky.urs.cz/item/CS_URS_2023_01/115001104</t>
  </si>
  <si>
    <t>"DN 300"</t>
  </si>
  <si>
    <t>115101201</t>
  </si>
  <si>
    <t>Čerpání vody na dopravní výšku do 10 m průměrný přítok do 500 l/min</t>
  </si>
  <si>
    <t>hod</t>
  </si>
  <si>
    <t>2057688709</t>
  </si>
  <si>
    <t>Čerpání vody na dopravní výšku do 10 m s uvažovaným průměrným přítokem do 500 l/min</t>
  </si>
  <si>
    <t>https://podminky.urs.cz/item/CS_URS_2023_01/115101201</t>
  </si>
  <si>
    <t>20*4</t>
  </si>
  <si>
    <t>115101301</t>
  </si>
  <si>
    <t>Pohotovost čerpací soupravy pro dopravní výšku do 10 m přítok do 500 l/min</t>
  </si>
  <si>
    <t>den</t>
  </si>
  <si>
    <t>-608483869</t>
  </si>
  <si>
    <t>Pohotovost záložní čerpací soupravy pro dopravní výšku do 10 m s uvažovaným průměrným přítokem do 500 l/min</t>
  </si>
  <si>
    <t>https://podminky.urs.cz/item/CS_URS_2023_01/115101301</t>
  </si>
  <si>
    <t>121151103</t>
  </si>
  <si>
    <t>Sejmutí ornice plochy do 100 m2 tl vrstvy do 200 mm strojně</t>
  </si>
  <si>
    <t>243881806</t>
  </si>
  <si>
    <t>Sejmutí ornice strojně při souvislé ploše do 100 m2, tl. vrstvy do 200 mm</t>
  </si>
  <si>
    <t>https://podminky.urs.cz/item/CS_URS_2023_01/121151103</t>
  </si>
  <si>
    <t>na svazích tělesa</t>
  </si>
  <si>
    <t>(3,2+2,5)*(11-2,1)</t>
  </si>
  <si>
    <t>dočasná plocha zařízení staveniště a přístupové cesty</t>
  </si>
  <si>
    <t>50</t>
  </si>
  <si>
    <t>129253101</t>
  </si>
  <si>
    <t>Čištění otevřených koryt vodotečí šíře dna do 5 m hl do 2,5 m v hornině třídy těžitelnosti I skupiny 3 strojně</t>
  </si>
  <si>
    <t>-57333593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</si>
  <si>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</si>
  <si>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https://podminky.urs.cz/item/CS_URS_2023_01/129253101</t>
  </si>
  <si>
    <t>propustek, koryto před a za propustkem</t>
  </si>
  <si>
    <t>25*1,5*0,4</t>
  </si>
  <si>
    <t>131351103</t>
  </si>
  <si>
    <t>Hloubení jam nezapažených v hornině třídy těžitelnosti II skupiny 4 objem do 100 m3 strojně</t>
  </si>
  <si>
    <t>482933452</t>
  </si>
  <si>
    <t>Hloubení nezapažených jam a zářezů strojně s urovnáním dna do předepsaného profilu a spádu v hornině třídy těžitelnosti II skupiny 4 přes 50 do 100 m3</t>
  </si>
  <si>
    <t>https://podminky.urs.cz/item/CS_URS_2023_01/131351103</t>
  </si>
  <si>
    <t>výkop pro úpravy v korytě</t>
  </si>
  <si>
    <t>(1,85*1,4+3,3*2,2)*0,35</t>
  </si>
  <si>
    <t>výkop pro nový propustek</t>
  </si>
  <si>
    <t>6,8*1,8*9-2,1*1,8*5,9</t>
  </si>
  <si>
    <t>162251122</t>
  </si>
  <si>
    <t>Vodorovné přemístění přes 20 do 50 m výkopku/sypaniny z horniny třídy těžitelnosti II skupiny 4 a 5</t>
  </si>
  <si>
    <t>1826083632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</si>
  <si>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</si>
  <si>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https://podminky.urs.cz/item/CS_URS_2023_01/162251122</t>
  </si>
  <si>
    <t>100,73*0,15 'Přepočtené koeficientem množství</t>
  </si>
  <si>
    <t>162751137</t>
  </si>
  <si>
    <t>Vodorovné přemístění přes 9 000 do 10000 m výkopku/sypaniny z horniny třídy těžitelnosti II skupiny 4 a 5</t>
  </si>
  <si>
    <t>1313054659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</si>
  <si>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</si>
  <si>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</si>
  <si>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nadbytočné zeminy na skládku</t>
  </si>
  <si>
    <t>z pol. 129253101, 131351103</t>
  </si>
  <si>
    <t>91,306</t>
  </si>
  <si>
    <t>162751139</t>
  </si>
  <si>
    <t>Příplatek k vodorovnému přemístění výkopku/sypaniny z horniny třídy těžitelnosti II skupiny 4 a 5 ZKD 1000 m přes 10000 m</t>
  </si>
  <si>
    <t>-594713819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</si>
  <si>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</si>
  <si>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</si>
  <si>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106,306*5 'Přepočtené koeficientem množství</t>
  </si>
  <si>
    <t>167151102</t>
  </si>
  <si>
    <t>Nakládání výkopku z hornin třídy těžitelnosti II skupiny 4 a 5 do 100 m3</t>
  </si>
  <si>
    <t>-451628219</t>
  </si>
  <si>
    <t>Nakládání, skládání a překládání neulehlého výkopku nebo sypaniny strojně nakládání, množství do 100 m3, z horniny třídy těžitelnosti II, skupiny 4 a 5</t>
  </si>
  <si>
    <t>https://podminky.urs.cz/item/CS_URS_2023_01/167151102</t>
  </si>
  <si>
    <t>171151101</t>
  </si>
  <si>
    <t>Hutnění boků násypů pro jakýkoliv sklon a míru zhutnění svahu</t>
  </si>
  <si>
    <t>686965889</t>
  </si>
  <si>
    <t>Hutnění boků násypů z hornin soudržných a sypkých pro jakýkoliv sklon, délku a míru zhutnění svahu</t>
  </si>
  <si>
    <t>https://podminky.urs.cz/item/CS_URS_2023_01/171151101</t>
  </si>
  <si>
    <t>171153101</t>
  </si>
  <si>
    <t>Zemní hrázky melioračních kanálů z horniny třídy těžitelnosti I a II skupiny 1 až 4</t>
  </si>
  <si>
    <t>1521037611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</si>
  <si>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</si>
  <si>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</si>
  <si>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pro převedení vody potrubím</t>
  </si>
  <si>
    <t>2*5</t>
  </si>
  <si>
    <t>171201221</t>
  </si>
  <si>
    <t>Poplatek za uložení na skládce (skládkovné) zeminy a kamení kód odpadu 17 05 04</t>
  </si>
  <si>
    <t>2047241445</t>
  </si>
  <si>
    <t>Poplatek za uložení stavebního odpadu na skládce (skládkovné) zeminy a kamení zatříděného do Katalogu odpadů pod kódem 17 05 04</t>
  </si>
  <si>
    <t>https://podminky.urs.cz/item/CS_URS_2023_01/171201221</t>
  </si>
  <si>
    <t>106,306*1,8 'Přepočtené koeficientem množství</t>
  </si>
  <si>
    <t>175151201</t>
  </si>
  <si>
    <t>Obsypání objektu nad přilehlým původním terénem sypaninou bez prohození, uloženou do 3 m strojně</t>
  </si>
  <si>
    <t>366691092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</si>
  <si>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</si>
  <si>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https://podminky.urs.cz/item/CS_URS_2023_01/175151201</t>
  </si>
  <si>
    <t>rámového propustku</t>
  </si>
  <si>
    <t>58344171</t>
  </si>
  <si>
    <t>štěrkodrť frakce 0/32</t>
  </si>
  <si>
    <t>-1664686228</t>
  </si>
  <si>
    <t>87,858*1,92 'Přepočtené koeficientem množství</t>
  </si>
  <si>
    <t>181411123</t>
  </si>
  <si>
    <t>Založení lučního trávníku výsevem pl do 1000 m2 ve svahu přes 1:2 do 1:1</t>
  </si>
  <si>
    <t>270329666</t>
  </si>
  <si>
    <t>Založení trávníku na půdě předem připravené plochy do 1000 m2 výsevem včetně utažení lučního na svahu přes 1:2 do 1:1</t>
  </si>
  <si>
    <t>https://podminky.urs.cz/item/CS_URS_2023_01/181411123</t>
  </si>
  <si>
    <t>50,73+50</t>
  </si>
  <si>
    <t>00572100</t>
  </si>
  <si>
    <t>osivo jetelotráva intenzivní víceletá</t>
  </si>
  <si>
    <t>kg</t>
  </si>
  <si>
    <t>726361611</t>
  </si>
  <si>
    <t>100,723062672176*0,1 'Přepočtené koeficientem množství</t>
  </si>
  <si>
    <t>182351023</t>
  </si>
  <si>
    <t>Rozprostření ornice pl do 100 m2 ve svahu přes 1:5 tl vrstvy do 200 mm strojně</t>
  </si>
  <si>
    <t>64032672</t>
  </si>
  <si>
    <t>Rozprostření a urovnání ornice ve svahu sklonu přes 1:5 strojně při souvislé ploše do 100 m2, tl. vrstvy do 200 mm</t>
  </si>
  <si>
    <t>https://podminky.urs.cz/item/CS_URS_2023_01/182351023</t>
  </si>
  <si>
    <t>humusování svahů nového násypu v tl. 150mm</t>
  </si>
  <si>
    <t>humusování plochy po zrušení zařízení staveniště a přístupové cesty</t>
  </si>
  <si>
    <t>Zakládání</t>
  </si>
  <si>
    <t>273321117</t>
  </si>
  <si>
    <t>Základové desky mostních konstrukcí ze ŽB C 25/30</t>
  </si>
  <si>
    <t>252789310</t>
  </si>
  <si>
    <t>Základové konstrukce z betonu železového desky ve výkopu nebo na hlavách pilot C 25/30</t>
  </si>
  <si>
    <t>https://podminky.urs.cz/item/CS_URS_2023_01/273321117</t>
  </si>
  <si>
    <t>základ pod troubu</t>
  </si>
  <si>
    <t>8,65*2,3*0,2</t>
  </si>
  <si>
    <t>273321191</t>
  </si>
  <si>
    <t>Příplatek k základovým deskám mostních konstrukcí ze ŽB za betonáž malého rozsahu do 25 m3</t>
  </si>
  <si>
    <t>1664577926</t>
  </si>
  <si>
    <t>Základové konstrukce z betonu železového Příplatek k cenám za betonáž malého rozsahu do 25 m3</t>
  </si>
  <si>
    <t>https://podminky.urs.cz/item/CS_URS_2023_01/273321191</t>
  </si>
  <si>
    <t>274311127</t>
  </si>
  <si>
    <t>Základové pasy, prahy, věnce a ostruhy z betonu prostého C 25/30</t>
  </si>
  <si>
    <t>-920732384</t>
  </si>
  <si>
    <t>Základové konstrukce z betonu prostého pasy, prahy, věnce a ostruhy ve výkopu nebo na hlavách pilot C 25/30</t>
  </si>
  <si>
    <t>https://podminky.urs.cz/item/CS_URS_2023_01/274311127</t>
  </si>
  <si>
    <t>příčné prahy v korytě</t>
  </si>
  <si>
    <t>2*0,4*0,9*2,3</t>
  </si>
  <si>
    <t>274311191</t>
  </si>
  <si>
    <t>Příplatek k základovým pasům, prahům a věncům za betonáž malého rozsahu do 25 m3</t>
  </si>
  <si>
    <t>-985055942</t>
  </si>
  <si>
    <t>Základové konstrukce z betonu prostého Příplatek k cenám za betonáž malého rozsahu do 25 m3</t>
  </si>
  <si>
    <t>https://podminky.urs.cz/item/CS_URS_2023_01/274311191</t>
  </si>
  <si>
    <t>274354111</t>
  </si>
  <si>
    <t>Bednění základových pasů - zřízení</t>
  </si>
  <si>
    <t>1941214447</t>
  </si>
  <si>
    <t>Bednění základových konstrukcí pasů, prahů, věnců a ostruh zřízení</t>
  </si>
  <si>
    <t>https://podminky.urs.cz/item/CS_URS_2023_01/274354111</t>
  </si>
  <si>
    <t>2*(8,65+2,3)*0,2</t>
  </si>
  <si>
    <t>příčné prahy</t>
  </si>
  <si>
    <t>2*2*(0,4+2,3)*0,9</t>
  </si>
  <si>
    <t>274354211</t>
  </si>
  <si>
    <t>Bednění základových pasů - odstranění</t>
  </si>
  <si>
    <t>1447156092</t>
  </si>
  <si>
    <t>Bednění základových konstrukcí pasů, prahů, věnců a ostruh odstranění bednění</t>
  </si>
  <si>
    <t>https://podminky.urs.cz/item/CS_URS_2023_01/274354211</t>
  </si>
  <si>
    <t>Svislé a kompletní konstrukce</t>
  </si>
  <si>
    <t>317321118</t>
  </si>
  <si>
    <t>Mostní římsy ze ŽB C 30/37</t>
  </si>
  <si>
    <t>-1818999207</t>
  </si>
  <si>
    <t>Římsy ze železového betonu C 30/37</t>
  </si>
  <si>
    <t>https://podminky.urs.cz/item/CS_URS_2023_01/317321118</t>
  </si>
  <si>
    <t>římsy na vrchu</t>
  </si>
  <si>
    <t>(0,2+0,3)*0,45*4,5</t>
  </si>
  <si>
    <t>317321191</t>
  </si>
  <si>
    <t>Příplatek k mostním římsám ze ŽB za betonáž malého rozsahu do 25 m3</t>
  </si>
  <si>
    <t>1605563155</t>
  </si>
  <si>
    <t>Římsy ze železového betonu Příplatek k cenám za betonáž malého rozsahu do 25 m3</t>
  </si>
  <si>
    <t>https://podminky.urs.cz/item/CS_URS_2023_01/317321191</t>
  </si>
  <si>
    <t>317353121</t>
  </si>
  <si>
    <t>Bednění mostních říms všech tvarů - zřízení</t>
  </si>
  <si>
    <t>-928615560</t>
  </si>
  <si>
    <t>Bednění mostní římsy zřízení všech tvarů</t>
  </si>
  <si>
    <t>https://podminky.urs.cz/item/CS_URS_2023_01/317353121</t>
  </si>
  <si>
    <t>2*(0,45+4,5)*(0,2+0,3)</t>
  </si>
  <si>
    <t>28</t>
  </si>
  <si>
    <t>317353221</t>
  </si>
  <si>
    <t>Bednění mostních říms všech tvarů - odstranění</t>
  </si>
  <si>
    <t>-167571881</t>
  </si>
  <si>
    <t>Bednění mostní římsy odstranění všech tvarů</t>
  </si>
  <si>
    <t>https://podminky.urs.cz/item/CS_URS_2023_01/317353221</t>
  </si>
  <si>
    <t>29</t>
  </si>
  <si>
    <t>317361116</t>
  </si>
  <si>
    <t>Výztuž mostních říms z betonářské oceli 10 505</t>
  </si>
  <si>
    <t>1034861193</t>
  </si>
  <si>
    <t>Výztuž mostních železobetonových říms z betonářské oceli 10 505 (R) nebo BSt 500</t>
  </si>
  <si>
    <t>https://podminky.urs.cz/item/CS_URS_2023_01/317361116</t>
  </si>
  <si>
    <t>36</t>
  </si>
  <si>
    <t>36*0,001 'Přepočtené koeficientem množství</t>
  </si>
  <si>
    <t>30</t>
  </si>
  <si>
    <t>389122211</t>
  </si>
  <si>
    <t>Osazení ŽB běžného dílce klenbové konstrukce propustků a podchodů</t>
  </si>
  <si>
    <t>228213367</t>
  </si>
  <si>
    <t>Klenbové konstrukce propustků a podchodů ze železobetonových dílců osazení dílce běžného</t>
  </si>
  <si>
    <t>https://podminky.urs.cz/item/CS_URS_2023_01/389122211</t>
  </si>
  <si>
    <t>31</t>
  </si>
  <si>
    <t>592220R1</t>
  </si>
  <si>
    <t>rámový prefabrikát pro železniční stavby přímý železobetonový s integrovaným těsněním DN1400x1000/2000 vč. dopravy</t>
  </si>
  <si>
    <t>ks</t>
  </si>
  <si>
    <t>833977659</t>
  </si>
  <si>
    <t>32</t>
  </si>
  <si>
    <t>592220R1.2</t>
  </si>
  <si>
    <t>rámový prefabrikát pro železniční stavby přímý železobetonový s integrovaným těsněním DN1400x1000/1500 vč. dopravy</t>
  </si>
  <si>
    <t>-1918363842</t>
  </si>
  <si>
    <t>Vodorovné konstrukce</t>
  </si>
  <si>
    <t>33</t>
  </si>
  <si>
    <t>273361412</t>
  </si>
  <si>
    <t>Výztuž základových desek ze svařovaných sítí přes 3,5 do 6 kg/m2</t>
  </si>
  <si>
    <t>-125616659</t>
  </si>
  <si>
    <t>Výztuž základových konstrukcí desek ze svařovaných sítí, hmotnosti přes 3,5 do 6 kg/m2</t>
  </si>
  <si>
    <t>https://podminky.urs.cz/item/CS_URS_2023_01/273361412</t>
  </si>
  <si>
    <t>výztuž základu</t>
  </si>
  <si>
    <t>168,6</t>
  </si>
  <si>
    <t>168,6*0,001 'Přepočtené koeficientem množství</t>
  </si>
  <si>
    <t>34</t>
  </si>
  <si>
    <t>451315115</t>
  </si>
  <si>
    <t>Podkladní nebo výplňová vrstva z betonu C 16/20 tl do 100 mm</t>
  </si>
  <si>
    <t>1662071730</t>
  </si>
  <si>
    <t>Podkladní a výplňové vrstvy z betonu prostého tloušťky do 100 mm, z betonu C 16/20</t>
  </si>
  <si>
    <t>https://podminky.urs.cz/item/CS_URS_2023_01/451315115</t>
  </si>
  <si>
    <t>v celkové tloušťce cca 100 mm</t>
  </si>
  <si>
    <t>2,5*7,83</t>
  </si>
  <si>
    <t>35</t>
  </si>
  <si>
    <t>462511111</t>
  </si>
  <si>
    <t>Zához prostoru z lomového kamene</t>
  </si>
  <si>
    <t>944636644</t>
  </si>
  <si>
    <t>Zához prostoru z lomového kamene</t>
  </si>
  <si>
    <t>https://podminky.urs.cz/item/CS_URS_2023_01/462511111</t>
  </si>
  <si>
    <t>zpevnění koryta před a za propustkem</t>
  </si>
  <si>
    <t>1*1*0,3+1,75*2,2*0,3</t>
  </si>
  <si>
    <t>465513256</t>
  </si>
  <si>
    <t>Dlažba svahu u opěr z upraveného lomového žulového kamene tl 250 mm do lože C 25/30 pl do 10 m2</t>
  </si>
  <si>
    <t>1318835293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</si>
  <si>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</si>
  <si>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https://podminky.urs.cz/item/CS_URS_2023_01/465513256</t>
  </si>
  <si>
    <t>odláždění vyústění, koryta a propustku</t>
  </si>
  <si>
    <t>1,85*1,4+1,5*2,2+8,65*1,5</t>
  </si>
  <si>
    <t>37</t>
  </si>
  <si>
    <t>213141112</t>
  </si>
  <si>
    <t>Zřízení vrstvy z geotextilie v rovině nebo ve sklonu do 1:5 š přes 3 do 6 m</t>
  </si>
  <si>
    <t>2117253126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</si>
  <si>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</si>
  <si>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</si>
  <si>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dočasná plocha zařízení staveniště a přístupová cesta</t>
  </si>
  <si>
    <t>180</t>
  </si>
  <si>
    <t>38</t>
  </si>
  <si>
    <t>69311089</t>
  </si>
  <si>
    <t>geotextilie netkaná separační, ochranná, filtrační, drenážní PES 600g/m2</t>
  </si>
  <si>
    <t>1461806793</t>
  </si>
  <si>
    <t>39</t>
  </si>
  <si>
    <t>564871111</t>
  </si>
  <si>
    <t>Podklad ze štěrkodrtě ŠD plochy přes 100 m2 tl 250 mm</t>
  </si>
  <si>
    <t>1365270032</t>
  </si>
  <si>
    <t>Podklad ze štěrkodrti ŠD s rozprostřením a zhutněním plochy přes 100 m2, po zhutnění tl. 250 mm</t>
  </si>
  <si>
    <t>https://podminky.urs.cz/item/CS_URS_2023_01/564871111</t>
  </si>
  <si>
    <t>40</t>
  </si>
  <si>
    <t>113107163</t>
  </si>
  <si>
    <t>Odstranění podkladu z kameniva drceného tl přes 200 do 300 mm strojně pl přes 50 do 200 m2</t>
  </si>
  <si>
    <t>101912965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</si>
  <si>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</si>
  <si>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https://podminky.urs.cz/item/CS_URS_2023_01/113107163</t>
  </si>
  <si>
    <t>41</t>
  </si>
  <si>
    <t>584121109</t>
  </si>
  <si>
    <t>Osazení silničních dílců z ŽB do lože z kameniva těženého tl 40 mm plochy do 50 m2</t>
  </si>
  <si>
    <t>-994868909</t>
  </si>
  <si>
    <t>Osazení silničních dílců ze železového betonu s podkladem z kameniva těženého do tl. 40 mm jakéhokoliv druhu a velikosti, na plochu jednotlivě přes 15 do 50 m2</t>
  </si>
  <si>
    <t>https://podminky.urs.cz/item/CS_URS_2023_01/584121109</t>
  </si>
  <si>
    <t>zpevněná plocha pro zapatkování jeřábu</t>
  </si>
  <si>
    <t>42</t>
  </si>
  <si>
    <t>113106192</t>
  </si>
  <si>
    <t>Rozebrání vozovek ze silničních dílců se spárami zalitými cementovou maltou strojně pl do 50 m2</t>
  </si>
  <si>
    <t>-844368386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</si>
  <si>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</si>
  <si>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https://podminky.urs.cz/item/CS_URS_2023_01/113106192</t>
  </si>
  <si>
    <t>43</t>
  </si>
  <si>
    <t>59381006</t>
  </si>
  <si>
    <t>panel silniční 3,00x1,00x0,215m</t>
  </si>
  <si>
    <t>-1897237087</t>
  </si>
  <si>
    <t>44</t>
  </si>
  <si>
    <t>564201111</t>
  </si>
  <si>
    <t>Podklad nebo podsyp ze štěrkopísku ŠP plochy přes 100 m2 tl 40 mm</t>
  </si>
  <si>
    <t>1261930731</t>
  </si>
  <si>
    <t>Podklad nebo podsyp ze štěrkopísku ŠP s rozprostřením, vlhčením a zhutněním plochy přes 100 m2, po zhutnění tl. 40 mm</t>
  </si>
  <si>
    <t>https://podminky.urs.cz/item/CS_URS_2023_01/564201111</t>
  </si>
  <si>
    <t>45</t>
  </si>
  <si>
    <t>113107111</t>
  </si>
  <si>
    <t>Odstranění podkladu z kameniva těženého tl do 100 mm ručně</t>
  </si>
  <si>
    <t>1351765846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</si>
  <si>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</si>
  <si>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https://podminky.urs.cz/item/CS_URS_2023_01/113107111</t>
  </si>
  <si>
    <t>Ostatní konstrukce a práce, bourání</t>
  </si>
  <si>
    <t>46</t>
  </si>
  <si>
    <t>931994142</t>
  </si>
  <si>
    <t>Těsnění dilatační spáry betonové konstrukce polyuretanovým tmelem do pl 4,0 cm2</t>
  </si>
  <si>
    <t>1055141527</t>
  </si>
  <si>
    <t>Těsnění spáry betonové konstrukce pásy, profily, tmely tmelem polyuretanovým spáry dilatační do 4,0 cm2</t>
  </si>
  <si>
    <t>https://podminky.urs.cz/item/CS_URS_2023_01/931994142</t>
  </si>
  <si>
    <t>mezi troubami na vnitřním obvodu</t>
  </si>
  <si>
    <t>4*2*(1,4+1)</t>
  </si>
  <si>
    <t>47</t>
  </si>
  <si>
    <t>936942211</t>
  </si>
  <si>
    <t>Zhotovení tabulky s letopočtem opravy mostu vložením šablony do bednění</t>
  </si>
  <si>
    <t>1845843205</t>
  </si>
  <si>
    <t>Zhotovení tabulky s letopočtem opravy nebo větší údržby vložením šablony do bednění</t>
  </si>
  <si>
    <t>https://podminky.urs.cz/item/CS_URS_2023_01/936942211</t>
  </si>
  <si>
    <t>48</t>
  </si>
  <si>
    <t>938121111</t>
  </si>
  <si>
    <t>Odstranění náletových křovin, dřevin a travnatého porostu ve výškách v okolí říms a křídel</t>
  </si>
  <si>
    <t>-1134732020</t>
  </si>
  <si>
    <t>Odstraňování náletových křovin, dřevin a travnatého porostu ve výškách v okolí mostních říms a křídel</t>
  </si>
  <si>
    <t>https://podminky.urs.cz/item/CS_URS_2023_01/938121111</t>
  </si>
  <si>
    <t>49</t>
  </si>
  <si>
    <t>963041211</t>
  </si>
  <si>
    <t>Bourání mostní nosné konstrukce z betonu prostého</t>
  </si>
  <si>
    <t>318647292</t>
  </si>
  <si>
    <t>Bourání mostních konstrukcí nosných konstrukcí z prostého betonu</t>
  </si>
  <si>
    <t>https://podminky.urs.cz/item/CS_URS_2023_01/963041211</t>
  </si>
  <si>
    <t>staré konstrukce propustku</t>
  </si>
  <si>
    <t>2,1*1,8*5,9</t>
  </si>
  <si>
    <t>985331215</t>
  </si>
  <si>
    <t>Dodatečné vlepování betonářské výztuže D 16 mm do chemické malty včetně vyvrtání otvoru</t>
  </si>
  <si>
    <t>-1195297202</t>
  </si>
  <si>
    <t>Dodatečné vlepování betonářské výztuže včetně vyvrtání a vyčištění otvoru chemickou maltou průměr výztuže 16 mm</t>
  </si>
  <si>
    <t>https://podminky.urs.cz/item/CS_URS_2023_01/985331215</t>
  </si>
  <si>
    <t>kotvení říms do prefabrikátu</t>
  </si>
  <si>
    <t>20% navíc na dodávku výztuže</t>
  </si>
  <si>
    <t>2*6*0,2</t>
  </si>
  <si>
    <t>2,4*1,2 'Přepočtené koeficientem množství</t>
  </si>
  <si>
    <t>997</t>
  </si>
  <si>
    <t>Přesun sutě</t>
  </si>
  <si>
    <t>51</t>
  </si>
  <si>
    <t>997013501</t>
  </si>
  <si>
    <t>Odvoz suti a vybouraných hmot na skládku nebo meziskládku do 1 km se složením</t>
  </si>
  <si>
    <t>-869630917</t>
  </si>
  <si>
    <t>Odvoz suti a vybouraných hmot na skládku nebo meziskládku se složením, na vzdálenost do 1 km</t>
  </si>
  <si>
    <t>https://podminky.urs.cz/item/CS_URS_2023_01/997013501</t>
  </si>
  <si>
    <t>52</t>
  </si>
  <si>
    <t>997013509</t>
  </si>
  <si>
    <t>Příplatek k odvozu suti a vybouraných hmot na skládku ZKD 1 km přes 1 km</t>
  </si>
  <si>
    <t>1815675965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</si>
  <si>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</si>
  <si>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</si>
  <si>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140,973*5 'Přepočtené koeficientem množství</t>
  </si>
  <si>
    <t>53</t>
  </si>
  <si>
    <t>997013601</t>
  </si>
  <si>
    <t>Poplatek za uložení na skládce (skládkovné) stavebního odpadu betonového kód odpadu 17 01 01</t>
  </si>
  <si>
    <t>542701124</t>
  </si>
  <si>
    <t>Poplatek za uložení stavebního odpadu na skládce (skládkovné) z prostého betonu zatříděného do Katalogu odpadů pod kódem 17 01 01</t>
  </si>
  <si>
    <t>https://podminky.urs.cz/item/CS_URS_2023_01/997013601</t>
  </si>
  <si>
    <t>54</t>
  </si>
  <si>
    <t>997013631</t>
  </si>
  <si>
    <t>Poplatek za uložení na skládce (skládkovné) stavebního odpadu směsného kód odpadu 17 09 04</t>
  </si>
  <si>
    <t>-141554632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</si>
  <si>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</si>
  <si>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</si>
  <si>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staré KL, 2,0 t/m3</t>
  </si>
  <si>
    <t>11*1,901*2,0</t>
  </si>
  <si>
    <t>podklad zařízení staveniště</t>
  </si>
  <si>
    <t>55</t>
  </si>
  <si>
    <t>997211612</t>
  </si>
  <si>
    <t>Nakládání vybouraných hmot na dopravní prostředky pro vodorovnou dopravu</t>
  </si>
  <si>
    <t>-328794903</t>
  </si>
  <si>
    <t>Nakládání suti nebo vybouraných hmot na dopravní prostředky pro vodorovnou dopravu vybouraných hmot</t>
  </si>
  <si>
    <t>https://podminky.urs.cz/item/CS_URS_2023_01/997211612</t>
  </si>
  <si>
    <t>998</t>
  </si>
  <si>
    <t>Přesun hmot</t>
  </si>
  <si>
    <t>56</t>
  </si>
  <si>
    <t>998212111</t>
  </si>
  <si>
    <t>Přesun hmot pro mosty zděné, monolitické betonové nebo ocelové v do 20 m</t>
  </si>
  <si>
    <t>947125991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</si>
  <si>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</si>
  <si>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</si>
  <si>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57</t>
  </si>
  <si>
    <t>998212195</t>
  </si>
  <si>
    <t>Příplatek k přesunu hmot pro mosty zděné nebo monolitické za zvětšený přesun do 5000 m</t>
  </si>
  <si>
    <t>-1920011330</t>
  </si>
  <si>
    <t>Přesun hmot pro mosty zděné, betonové monolitické, spřažené ocelobetonové nebo kovové Příplatek k cenám za zvětšený přesun přes přes vymezenou největší dopravní vzdálenost do 5000 m</t>
  </si>
  <si>
    <t>https://podminky.urs.cz/item/CS_URS_2023_01/998212195</t>
  </si>
  <si>
    <t>58</t>
  </si>
  <si>
    <t>998212199</t>
  </si>
  <si>
    <t>Příplatek k přesunu hmot pro mosty zděné nebo monolitické za zvětšený přesun ZKD 5000 m</t>
  </si>
  <si>
    <t>2070806483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</si>
  <si>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</si>
  <si>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https://podminky.urs.cz/item/CS_URS_2023_01/998212199</t>
  </si>
  <si>
    <t>212,528*2 'Přepočtené koeficientem množství</t>
  </si>
  <si>
    <t>PSV</t>
  </si>
  <si>
    <t>Práce a dodávky PSV</t>
  </si>
  <si>
    <t>711</t>
  </si>
  <si>
    <t>Izolace proti vodě, vlhkosti a plynům</t>
  </si>
  <si>
    <t>59</t>
  </si>
  <si>
    <t>711112001</t>
  </si>
  <si>
    <t>Provedení izolace proti zemní vlhkosti svislé za studena nátěrem penetračním</t>
  </si>
  <si>
    <t>-2041692104</t>
  </si>
  <si>
    <t>Provedení izolace proti zemní vlhkosti natěradly a tmely za studena na ploše svislé S nátěrem penetračním</t>
  </si>
  <si>
    <t>https://podminky.urs.cz/item/CS_URS_2023_01/711112001</t>
  </si>
  <si>
    <t>na rubu prefabrikátů</t>
  </si>
  <si>
    <t>(2*1,4+1,8)*8,5</t>
  </si>
  <si>
    <t>60</t>
  </si>
  <si>
    <t>11163150</t>
  </si>
  <si>
    <t>lak penetrační asfaltový</t>
  </si>
  <si>
    <t>-1808415204</t>
  </si>
  <si>
    <t>Poznámka k položce:_x000d_
Spotřeba 0,3-0,4kg/m2</t>
  </si>
  <si>
    <t>39,1*0,00035 'Přepočtené koeficientem množství</t>
  </si>
  <si>
    <t>61</t>
  </si>
  <si>
    <t>711112002</t>
  </si>
  <si>
    <t>Provedení izolace proti zemní vlhkosti svislé za studena lakem asfaltovým</t>
  </si>
  <si>
    <t>-1223469258</t>
  </si>
  <si>
    <t>Provedení izolace proti zemní vlhkosti natěradly a tmely za studena na ploše svislé S nátěrem lakem asfaltovým</t>
  </si>
  <si>
    <t>https://podminky.urs.cz/item/CS_URS_2023_01/711112002</t>
  </si>
  <si>
    <t>62</t>
  </si>
  <si>
    <t>11163152</t>
  </si>
  <si>
    <t>lak hydroizolační asfaltový</t>
  </si>
  <si>
    <t>390199419</t>
  </si>
  <si>
    <t>Poznámka k položce:_x000d_
Spotřeba: 0,3-0,5 kg/m2</t>
  </si>
  <si>
    <t>39,1*0,00045 'Přepočtené koeficientem množství</t>
  </si>
  <si>
    <t>63</t>
  </si>
  <si>
    <t>213141111</t>
  </si>
  <si>
    <t>Zřízení vrstvy z geotextilie v rovině nebo ve sklonu do 1:5 š do 3 m</t>
  </si>
  <si>
    <t>1889921214</t>
  </si>
  <si>
    <t>Zřízení vrstvy z geotextilie filtrační, separační, odvodňovací, ochranné, výztužné nebo protierozní v rovině nebo ve sklonu do 1:5, šířky do 3 m</t>
  </si>
  <si>
    <t>https://podminky.urs.cz/item/CS_URS_2023_01/213141111</t>
  </si>
  <si>
    <t>64</t>
  </si>
  <si>
    <t>69311083</t>
  </si>
  <si>
    <t>geotextilie netkaná separační, ochranná, filtrační, drenážní PP 600g/m2</t>
  </si>
  <si>
    <t>-121692244</t>
  </si>
  <si>
    <t>39,1*1,2 'Přepočtené koeficientem množství</t>
  </si>
  <si>
    <t>65</t>
  </si>
  <si>
    <t>998711101</t>
  </si>
  <si>
    <t>Přesun hmot tonážní pro izolace proti vodě, vlhkosti a plynům v objektech v do 6 m</t>
  </si>
  <si>
    <t>1852325853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</si>
  <si>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</si>
  <si>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</si>
  <si>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</si>
  <si>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</si>
  <si>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</si>
  <si>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VRN1</t>
  </si>
  <si>
    <t>Průzkumné, geodetické a projektové práce</t>
  </si>
  <si>
    <t>012203000</t>
  </si>
  <si>
    <t>Geodetické práce při provádění stavby</t>
  </si>
  <si>
    <t>1024</t>
  </si>
  <si>
    <t>1428917616</t>
  </si>
  <si>
    <t>https://podminky.urs.cz/item/CS_URS_2023_01/012203000</t>
  </si>
  <si>
    <t>012303000</t>
  </si>
  <si>
    <t>Geodetické práce po výstavbě</t>
  </si>
  <si>
    <t>2069824136</t>
  </si>
  <si>
    <t>https://podminky.urs.cz/item/CS_URS_2023_01/012303000</t>
  </si>
  <si>
    <t>013254000</t>
  </si>
  <si>
    <t>Dokumentace skutečného provedení stavby</t>
  </si>
  <si>
    <t>-1470619359</t>
  </si>
  <si>
    <t>https://podminky.urs.cz/item/CS_URS_2023_01/013254000</t>
  </si>
  <si>
    <t>VRN3</t>
  </si>
  <si>
    <t>Zařízení staveniště</t>
  </si>
  <si>
    <t>030001000</t>
  </si>
  <si>
    <t>-1418259244</t>
  </si>
  <si>
    <t>https://podminky.urs.cz/item/CS_URS_2023_01/030001000</t>
  </si>
  <si>
    <t>035103001</t>
  </si>
  <si>
    <t>Pronájem ploch</t>
  </si>
  <si>
    <t>149692514</t>
  </si>
  <si>
    <t>https://podminky.urs.cz/item/CS_URS_2023_01/035103001</t>
  </si>
  <si>
    <t>039002000</t>
  </si>
  <si>
    <t>Zrušení zařízení staveniště</t>
  </si>
  <si>
    <t>1417970028</t>
  </si>
  <si>
    <t>https://podminky.urs.cz/item/CS_URS_2023_01/039002000</t>
  </si>
  <si>
    <t>VRN6</t>
  </si>
  <si>
    <t>Územní vlivy</t>
  </si>
  <si>
    <t>065002000</t>
  </si>
  <si>
    <t>Mimostaveništní doprava materiálů</t>
  </si>
  <si>
    <t>1767586414</t>
  </si>
  <si>
    <t>https://podminky.urs.cz/item/CS_URS_2023_01/065002000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</si>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</sst>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001104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15101301" TargetMode="External" /><Relationship Id="rId4" Type="http://schemas.openxmlformats.org/officeDocument/2006/relationships/hyperlink" Target="https://podminky.urs.cz/item/CS_URS_2023_01/121151103" TargetMode="External" /><Relationship Id="rId5" Type="http://schemas.openxmlformats.org/officeDocument/2006/relationships/hyperlink" Target="https://podminky.urs.cz/item/CS_URS_2023_01/129253101" TargetMode="External" /><Relationship Id="rId6" Type="http://schemas.openxmlformats.org/officeDocument/2006/relationships/hyperlink" Target="https://podminky.urs.cz/item/CS_URS_2023_01/131351103" TargetMode="External" /><Relationship Id="rId7" Type="http://schemas.openxmlformats.org/officeDocument/2006/relationships/hyperlink" Target="https://podminky.urs.cz/item/CS_URS_2023_01/162251122" TargetMode="External" /><Relationship Id="rId8" Type="http://schemas.openxmlformats.org/officeDocument/2006/relationships/hyperlink" Target="https://podminky.urs.cz/item/CS_URS_2023_01/162751137" TargetMode="External" /><Relationship Id="rId9" Type="http://schemas.openxmlformats.org/officeDocument/2006/relationships/hyperlink" Target="https://podminky.urs.cz/item/CS_URS_2023_01/162751139" TargetMode="External" /><Relationship Id="rId10" Type="http://schemas.openxmlformats.org/officeDocument/2006/relationships/hyperlink" Target="https://podminky.urs.cz/item/CS_URS_2023_01/167151102" TargetMode="External" /><Relationship Id="rId11" Type="http://schemas.openxmlformats.org/officeDocument/2006/relationships/hyperlink" Target="https://podminky.urs.cz/item/CS_URS_2023_01/171151101" TargetMode="External" /><Relationship Id="rId12" Type="http://schemas.openxmlformats.org/officeDocument/2006/relationships/hyperlink" Target="https://podminky.urs.cz/item/CS_URS_2023_01/171153101" TargetMode="External" /><Relationship Id="rId13" Type="http://schemas.openxmlformats.org/officeDocument/2006/relationships/hyperlink" Target="https://podminky.urs.cz/item/CS_URS_2023_01/171201221" TargetMode="External" /><Relationship Id="rId14" Type="http://schemas.openxmlformats.org/officeDocument/2006/relationships/hyperlink" Target="https://podminky.urs.cz/item/CS_URS_2023_01/175151201" TargetMode="External" /><Relationship Id="rId15" Type="http://schemas.openxmlformats.org/officeDocument/2006/relationships/hyperlink" Target="https://podminky.urs.cz/item/CS_URS_2023_01/181411123" TargetMode="External" /><Relationship Id="rId16" Type="http://schemas.openxmlformats.org/officeDocument/2006/relationships/hyperlink" Target="https://podminky.urs.cz/item/CS_URS_2023_01/182351023" TargetMode="External" /><Relationship Id="rId17" Type="http://schemas.openxmlformats.org/officeDocument/2006/relationships/hyperlink" Target="https://podminky.urs.cz/item/CS_URS_2023_01/273321117" TargetMode="External" /><Relationship Id="rId18" Type="http://schemas.openxmlformats.org/officeDocument/2006/relationships/hyperlink" Target="https://podminky.urs.cz/item/CS_URS_2023_01/273321191" TargetMode="External" /><Relationship Id="rId19" Type="http://schemas.openxmlformats.org/officeDocument/2006/relationships/hyperlink" Target="https://podminky.urs.cz/item/CS_URS_2023_01/274311127" TargetMode="External" /><Relationship Id="rId20" Type="http://schemas.openxmlformats.org/officeDocument/2006/relationships/hyperlink" Target="https://podminky.urs.cz/item/CS_URS_2023_01/274311191" TargetMode="External" /><Relationship Id="rId21" Type="http://schemas.openxmlformats.org/officeDocument/2006/relationships/hyperlink" Target="https://podminky.urs.cz/item/CS_URS_2023_01/274354111" TargetMode="External" /><Relationship Id="rId22" Type="http://schemas.openxmlformats.org/officeDocument/2006/relationships/hyperlink" Target="https://podminky.urs.cz/item/CS_URS_2023_01/274354211" TargetMode="External" /><Relationship Id="rId23" Type="http://schemas.openxmlformats.org/officeDocument/2006/relationships/hyperlink" Target="https://podminky.urs.cz/item/CS_URS_2023_01/317321118" TargetMode="External" /><Relationship Id="rId24" Type="http://schemas.openxmlformats.org/officeDocument/2006/relationships/hyperlink" Target="https://podminky.urs.cz/item/CS_URS_2023_01/317321191" TargetMode="External" /><Relationship Id="rId25" Type="http://schemas.openxmlformats.org/officeDocument/2006/relationships/hyperlink" Target="https://podminky.urs.cz/item/CS_URS_2023_01/317353121" TargetMode="External" /><Relationship Id="rId26" Type="http://schemas.openxmlformats.org/officeDocument/2006/relationships/hyperlink" Target="https://podminky.urs.cz/item/CS_URS_2023_01/317353221" TargetMode="External" /><Relationship Id="rId27" Type="http://schemas.openxmlformats.org/officeDocument/2006/relationships/hyperlink" Target="https://podminky.urs.cz/item/CS_URS_2023_01/317361116" TargetMode="External" /><Relationship Id="rId28" Type="http://schemas.openxmlformats.org/officeDocument/2006/relationships/hyperlink" Target="https://podminky.urs.cz/item/CS_URS_2023_01/389122211" TargetMode="External" /><Relationship Id="rId29" Type="http://schemas.openxmlformats.org/officeDocument/2006/relationships/hyperlink" Target="https://podminky.urs.cz/item/CS_URS_2023_01/273361412" TargetMode="External" /><Relationship Id="rId30" Type="http://schemas.openxmlformats.org/officeDocument/2006/relationships/hyperlink" Target="https://podminky.urs.cz/item/CS_URS_2023_01/451315115" TargetMode="External" /><Relationship Id="rId31" Type="http://schemas.openxmlformats.org/officeDocument/2006/relationships/hyperlink" Target="https://podminky.urs.cz/item/CS_URS_2023_01/462511111" TargetMode="External" /><Relationship Id="rId32" Type="http://schemas.openxmlformats.org/officeDocument/2006/relationships/hyperlink" Target="https://podminky.urs.cz/item/CS_URS_2023_01/465513256" TargetMode="External" /><Relationship Id="rId33" Type="http://schemas.openxmlformats.org/officeDocument/2006/relationships/hyperlink" Target="https://podminky.urs.cz/item/CS_URS_2023_01/213141112" TargetMode="External" /><Relationship Id="rId34" Type="http://schemas.openxmlformats.org/officeDocument/2006/relationships/hyperlink" Target="https://podminky.urs.cz/item/CS_URS_2023_01/564871111" TargetMode="External" /><Relationship Id="rId35" Type="http://schemas.openxmlformats.org/officeDocument/2006/relationships/hyperlink" Target="https://podminky.urs.cz/item/CS_URS_2023_01/113107163" TargetMode="External" /><Relationship Id="rId36" Type="http://schemas.openxmlformats.org/officeDocument/2006/relationships/hyperlink" Target="https://podminky.urs.cz/item/CS_URS_2023_01/584121109" TargetMode="External" /><Relationship Id="rId37" Type="http://schemas.openxmlformats.org/officeDocument/2006/relationships/hyperlink" Target="https://podminky.urs.cz/item/CS_URS_2023_01/113106192" TargetMode="External" /><Relationship Id="rId38" Type="http://schemas.openxmlformats.org/officeDocument/2006/relationships/hyperlink" Target="https://podminky.urs.cz/item/CS_URS_2023_01/564201111" TargetMode="External" /><Relationship Id="rId39" Type="http://schemas.openxmlformats.org/officeDocument/2006/relationships/hyperlink" Target="https://podminky.urs.cz/item/CS_URS_2023_01/113107111" TargetMode="External" /><Relationship Id="rId40" Type="http://schemas.openxmlformats.org/officeDocument/2006/relationships/hyperlink" Target="https://podminky.urs.cz/item/CS_URS_2023_01/931994142" TargetMode="External" /><Relationship Id="rId41" Type="http://schemas.openxmlformats.org/officeDocument/2006/relationships/hyperlink" Target="https://podminky.urs.cz/item/CS_URS_2023_01/936942211" TargetMode="External" /><Relationship Id="rId42" Type="http://schemas.openxmlformats.org/officeDocument/2006/relationships/hyperlink" Target="https://podminky.urs.cz/item/CS_URS_2023_01/938121111" TargetMode="External" /><Relationship Id="rId43" Type="http://schemas.openxmlformats.org/officeDocument/2006/relationships/hyperlink" Target="https://podminky.urs.cz/item/CS_URS_2023_01/963041211" TargetMode="External" /><Relationship Id="rId44" Type="http://schemas.openxmlformats.org/officeDocument/2006/relationships/hyperlink" Target="https://podminky.urs.cz/item/CS_URS_2023_01/985331215" TargetMode="External" /><Relationship Id="rId45" Type="http://schemas.openxmlformats.org/officeDocument/2006/relationships/hyperlink" Target="https://podminky.urs.cz/item/CS_URS_2023_01/997013501" TargetMode="External" /><Relationship Id="rId46" Type="http://schemas.openxmlformats.org/officeDocument/2006/relationships/hyperlink" Target="https://podminky.urs.cz/item/CS_URS_2023_01/997013509" TargetMode="External" /><Relationship Id="rId47" Type="http://schemas.openxmlformats.org/officeDocument/2006/relationships/hyperlink" Target="https://podminky.urs.cz/item/CS_URS_2023_01/997013601" TargetMode="External" /><Relationship Id="rId48" Type="http://schemas.openxmlformats.org/officeDocument/2006/relationships/hyperlink" Target="https://podminky.urs.cz/item/CS_URS_2023_01/997013631" TargetMode="External" /><Relationship Id="rId49" Type="http://schemas.openxmlformats.org/officeDocument/2006/relationships/hyperlink" Target="https://podminky.urs.cz/item/CS_URS_2023_01/997211612" TargetMode="External" /><Relationship Id="rId50" Type="http://schemas.openxmlformats.org/officeDocument/2006/relationships/hyperlink" Target="https://podminky.urs.cz/item/CS_URS_2023_01/998212111" TargetMode="External" /><Relationship Id="rId51" Type="http://schemas.openxmlformats.org/officeDocument/2006/relationships/hyperlink" Target="https://podminky.urs.cz/item/CS_URS_2023_01/998212195" TargetMode="External" /><Relationship Id="rId52" Type="http://schemas.openxmlformats.org/officeDocument/2006/relationships/hyperlink" Target="https://podminky.urs.cz/item/CS_URS_2023_01/998212199" TargetMode="External" /><Relationship Id="rId53" Type="http://schemas.openxmlformats.org/officeDocument/2006/relationships/hyperlink" Target="https://podminky.urs.cz/item/CS_URS_2023_01/711112001" TargetMode="External" /><Relationship Id="rId54" Type="http://schemas.openxmlformats.org/officeDocument/2006/relationships/hyperlink" Target="https://podminky.urs.cz/item/CS_URS_2023_01/711112002" TargetMode="External" /><Relationship Id="rId55" Type="http://schemas.openxmlformats.org/officeDocument/2006/relationships/hyperlink" Target="https://podminky.urs.cz/item/CS_URS_2023_01/213141111" TargetMode="External" /><Relationship Id="rId56" Type="http://schemas.openxmlformats.org/officeDocument/2006/relationships/hyperlink" Target="https://podminky.urs.cz/item/CS_URS_2023_01/998711101" TargetMode="External" /><Relationship Id="rId5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35103001" TargetMode="External" /><Relationship Id="rId6" Type="http://schemas.openxmlformats.org/officeDocument/2006/relationships/hyperlink" Target="https://podminky.urs.cz/item/CS_URS_2023_01/039002000" TargetMode="External" /><Relationship Id="rId7" Type="http://schemas.openxmlformats.org/officeDocument/2006/relationships/hyperlink" Target="https://podminky.urs.cz/item/CS_URS_2023_01/065002000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J006-12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propustku v km 51,882 na trati Myjava - Veselí nad Moravou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Velká nad Veličkou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s. 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F-PROJEKT-DOPRAVNÍ STAVBY s.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F-PROJEKT-DOPRAVNÍ STAVBY s. r. 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ROUND(AS55+AS57+AS59+AS61,2)</f>
        <v>0</v>
      </c>
      <c r="AT54" s="107">
        <f>ROUND(SUM(AV54:AW54),2)</f>
        <v>0</v>
      </c>
      <c r="AU54" s="108">
        <f>ROUND(AU55+AU57+AU59+AU61,5)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ROUND(AZ55+AZ57+AZ59+AZ61,2)</f>
        <v>0</v>
      </c>
      <c r="BA54" s="107">
        <f>ROUND(BA55+BA57+BA59+BA61,2)</f>
        <v>0</v>
      </c>
      <c r="BB54" s="107">
        <f>ROUND(BB55+BB57+BB59+BB61,2)</f>
        <v>0</v>
      </c>
      <c r="BC54" s="107">
        <f>ROUND(BC55+BC57+BC59+BC61,2)</f>
        <v>0</v>
      </c>
      <c r="BD54" s="109">
        <f>ROUND(BD55+BD57+BD59+BD61,2)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16.5" customHeight="1">
      <c r="A56" s="125" t="s">
        <v>85</v>
      </c>
      <c r="B56" s="64"/>
      <c r="C56" s="126"/>
      <c r="D56" s="126"/>
      <c r="E56" s="127" t="s">
        <v>79</v>
      </c>
      <c r="F56" s="127"/>
      <c r="G56" s="127"/>
      <c r="H56" s="127"/>
      <c r="I56" s="127"/>
      <c r="J56" s="126"/>
      <c r="K56" s="127" t="s">
        <v>80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12.1 - Železniční svršek'!J32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'SO 12.1 - Železniční svršek'!P88</f>
        <v>0</v>
      </c>
      <c r="AV56" s="131">
        <f>'SO 12.1 - Železniční svršek'!J35</f>
        <v>0</v>
      </c>
      <c r="AW56" s="131">
        <f>'SO 12.1 - Železniční svršek'!J36</f>
        <v>0</v>
      </c>
      <c r="AX56" s="131">
        <f>'SO 12.1 - Železniční svršek'!J37</f>
        <v>0</v>
      </c>
      <c r="AY56" s="131">
        <f>'SO 12.1 - Železniční svršek'!J38</f>
        <v>0</v>
      </c>
      <c r="AZ56" s="131">
        <f>'SO 12.1 - Železniční svršek'!F35</f>
        <v>0</v>
      </c>
      <c r="BA56" s="131">
        <f>'SO 12.1 - Železniční svršek'!F36</f>
        <v>0</v>
      </c>
      <c r="BB56" s="131">
        <f>'SO 12.1 - Železniční svršek'!F37</f>
        <v>0</v>
      </c>
      <c r="BC56" s="131">
        <f>'SO 12.1 - Železniční svršek'!F38</f>
        <v>0</v>
      </c>
      <c r="BD56" s="133">
        <f>'SO 12.1 - Železniční svršek'!F39</f>
        <v>0</v>
      </c>
      <c r="BE56" s="4"/>
      <c r="BT56" s="134" t="s">
        <v>84</v>
      </c>
      <c r="BV56" s="134" t="s">
        <v>77</v>
      </c>
      <c r="BW56" s="134" t="s">
        <v>87</v>
      </c>
      <c r="BX56" s="134" t="s">
        <v>83</v>
      </c>
      <c r="CL56" s="134" t="s">
        <v>19</v>
      </c>
    </row>
    <row r="57" s="7" customFormat="1" ht="16.5" customHeight="1">
      <c r="A57" s="7"/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81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74</v>
      </c>
      <c r="BT57" s="124" t="s">
        <v>82</v>
      </c>
      <c r="BU57" s="124" t="s">
        <v>76</v>
      </c>
      <c r="BV57" s="124" t="s">
        <v>77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4" customFormat="1" ht="16.5" customHeight="1">
      <c r="A58" s="125" t="s">
        <v>85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'VON - Vedlejší a ostatní ...'!P86</f>
        <v>0</v>
      </c>
      <c r="AV58" s="131">
        <f>'VON - Vedlejší a ostatní ...'!J35</f>
        <v>0</v>
      </c>
      <c r="AW58" s="131">
        <f>'VON - Vedlejší a ostatní ...'!J36</f>
        <v>0</v>
      </c>
      <c r="AX58" s="131">
        <f>'VON - Vedlejší a ostatní ...'!J37</f>
        <v>0</v>
      </c>
      <c r="AY58" s="131">
        <f>'VON - Vedlejší a ostatní ...'!J38</f>
        <v>0</v>
      </c>
      <c r="AZ58" s="131">
        <f>'VON - Vedlejší a ostatní ...'!F35</f>
        <v>0</v>
      </c>
      <c r="BA58" s="131">
        <f>'VON - Vedlejší a ostatní ...'!F36</f>
        <v>0</v>
      </c>
      <c r="BB58" s="131">
        <f>'VON - Vedlejší a ostatní ...'!F37</f>
        <v>0</v>
      </c>
      <c r="BC58" s="131">
        <f>'VON - Vedlejší a ostatní ...'!F38</f>
        <v>0</v>
      </c>
      <c r="BD58" s="133">
        <f>'VON - Vedlejší a ostatní ...'!F39</f>
        <v>0</v>
      </c>
      <c r="BE58" s="4"/>
      <c r="BT58" s="134" t="s">
        <v>84</v>
      </c>
      <c r="BV58" s="134" t="s">
        <v>77</v>
      </c>
      <c r="BW58" s="134" t="s">
        <v>91</v>
      </c>
      <c r="BX58" s="134" t="s">
        <v>90</v>
      </c>
      <c r="CL58" s="134" t="s">
        <v>19</v>
      </c>
    </row>
    <row r="59" s="7" customFormat="1" ht="24.75" customHeight="1">
      <c r="A59" s="7"/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81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74</v>
      </c>
      <c r="BT59" s="124" t="s">
        <v>82</v>
      </c>
      <c r="BU59" s="124" t="s">
        <v>76</v>
      </c>
      <c r="BV59" s="124" t="s">
        <v>77</v>
      </c>
      <c r="BW59" s="124" t="s">
        <v>94</v>
      </c>
      <c r="BX59" s="124" t="s">
        <v>5</v>
      </c>
      <c r="CL59" s="124" t="s">
        <v>19</v>
      </c>
      <c r="CM59" s="124" t="s">
        <v>84</v>
      </c>
    </row>
    <row r="60" s="4" customFormat="1" ht="16.5" customHeight="1">
      <c r="A60" s="125" t="s">
        <v>85</v>
      </c>
      <c r="B60" s="64"/>
      <c r="C60" s="126"/>
      <c r="D60" s="126"/>
      <c r="E60" s="127" t="s">
        <v>92</v>
      </c>
      <c r="F60" s="127"/>
      <c r="G60" s="127"/>
      <c r="H60" s="127"/>
      <c r="I60" s="127"/>
      <c r="J60" s="126"/>
      <c r="K60" s="127" t="s">
        <v>93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12.2 - Železniční prop...'!J32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'SO 12.2 - Železniční prop...'!P96</f>
        <v>0</v>
      </c>
      <c r="AV60" s="131">
        <f>'SO 12.2 - Železniční prop...'!J35</f>
        <v>0</v>
      </c>
      <c r="AW60" s="131">
        <f>'SO 12.2 - Železniční prop...'!J36</f>
        <v>0</v>
      </c>
      <c r="AX60" s="131">
        <f>'SO 12.2 - Železniční prop...'!J37</f>
        <v>0</v>
      </c>
      <c r="AY60" s="131">
        <f>'SO 12.2 - Železniční prop...'!J38</f>
        <v>0</v>
      </c>
      <c r="AZ60" s="131">
        <f>'SO 12.2 - Železniční prop...'!F35</f>
        <v>0</v>
      </c>
      <c r="BA60" s="131">
        <f>'SO 12.2 - Železniční prop...'!F36</f>
        <v>0</v>
      </c>
      <c r="BB60" s="131">
        <f>'SO 12.2 - Železniční prop...'!F37</f>
        <v>0</v>
      </c>
      <c r="BC60" s="131">
        <f>'SO 12.2 - Železniční prop...'!F38</f>
        <v>0</v>
      </c>
      <c r="BD60" s="133">
        <f>'SO 12.2 - Železniční prop...'!F39</f>
        <v>0</v>
      </c>
      <c r="BE60" s="4"/>
      <c r="BT60" s="134" t="s">
        <v>84</v>
      </c>
      <c r="BV60" s="134" t="s">
        <v>77</v>
      </c>
      <c r="BW60" s="134" t="s">
        <v>95</v>
      </c>
      <c r="BX60" s="134" t="s">
        <v>94</v>
      </c>
      <c r="CL60" s="134" t="s">
        <v>19</v>
      </c>
    </row>
    <row r="61" s="7" customFormat="1" ht="16.5" customHeight="1">
      <c r="A61" s="7"/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81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74</v>
      </c>
      <c r="BT61" s="124" t="s">
        <v>82</v>
      </c>
      <c r="BU61" s="124" t="s">
        <v>76</v>
      </c>
      <c r="BV61" s="124" t="s">
        <v>77</v>
      </c>
      <c r="BW61" s="124" t="s">
        <v>98</v>
      </c>
      <c r="BX61" s="124" t="s">
        <v>5</v>
      </c>
      <c r="CL61" s="124" t="s">
        <v>19</v>
      </c>
      <c r="CM61" s="124" t="s">
        <v>84</v>
      </c>
    </row>
    <row r="62" s="4" customFormat="1" ht="16.5" customHeight="1">
      <c r="A62" s="125" t="s">
        <v>85</v>
      </c>
      <c r="B62" s="64"/>
      <c r="C62" s="126"/>
      <c r="D62" s="126"/>
      <c r="E62" s="127" t="s">
        <v>96</v>
      </c>
      <c r="F62" s="127"/>
      <c r="G62" s="127"/>
      <c r="H62" s="127"/>
      <c r="I62" s="127"/>
      <c r="J62" s="126"/>
      <c r="K62" s="127" t="s">
        <v>97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5">
        <v>0</v>
      </c>
      <c r="AT62" s="136">
        <f>ROUND(SUM(AV62:AW62),2)</f>
        <v>0</v>
      </c>
      <c r="AU62" s="137">
        <f>'VRN - Vedlejší rozpočtové...'!P89</f>
        <v>0</v>
      </c>
      <c r="AV62" s="136">
        <f>'VRN - Vedlejší rozpočtové...'!J35</f>
        <v>0</v>
      </c>
      <c r="AW62" s="136">
        <f>'VRN - Vedlejší rozpočtové...'!J36</f>
        <v>0</v>
      </c>
      <c r="AX62" s="136">
        <f>'VRN - Vedlejší rozpočtové...'!J37</f>
        <v>0</v>
      </c>
      <c r="AY62" s="136">
        <f>'VRN - Vedlejší rozpočtové...'!J38</f>
        <v>0</v>
      </c>
      <c r="AZ62" s="136">
        <f>'VRN - Vedlejší rozpočtové...'!F35</f>
        <v>0</v>
      </c>
      <c r="BA62" s="136">
        <f>'VRN - Vedlejší rozpočtové...'!F36</f>
        <v>0</v>
      </c>
      <c r="BB62" s="136">
        <f>'VRN - Vedlejší rozpočtové...'!F37</f>
        <v>0</v>
      </c>
      <c r="BC62" s="136">
        <f>'VRN - Vedlejší rozpočtové...'!F38</f>
        <v>0</v>
      </c>
      <c r="BD62" s="138">
        <f>'VRN - Vedlejší rozpočtové...'!F39</f>
        <v>0</v>
      </c>
      <c r="BE62" s="4"/>
      <c r="BT62" s="134" t="s">
        <v>84</v>
      </c>
      <c r="BV62" s="134" t="s">
        <v>77</v>
      </c>
      <c r="BW62" s="134" t="s">
        <v>99</v>
      </c>
      <c r="BX62" s="134" t="s">
        <v>98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JErzzVrh6P2gJEfcXY/pIgQvZXn9qKh7O/qR8nEYHx6HapVeUGXTJt9o0CY4ekXu8A58PtHK9TkOhlw9rLhmwQ==" hashValue="DD7b3myiqJL2Nz/6DcxIvCHRxJJB4NzAc5qkO7fm9jkYWEi3UukmvszKFzmLMvjxCMjjxJC1JgmUcKBhsbx5aw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2.1 - Železniční svršek'!C2" display="/"/>
    <hyperlink ref="A58" location="'VON - Vedlejší a ostatní ...'!C2" display="/"/>
    <hyperlink ref="A60" location="'SO 12.2 - Železniční prop...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51,882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102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ROUND((SUM(BE88:BE194)),  2)</f>
        <v>0</v>
      </c>
      <c r="G35" s="39"/>
      <c r="H35" s="39"/>
      <c r="I35" s="158">
        <v>0.20999999999999999</v>
      </c>
      <c r="J35" s="157">
        <f>ROUND(((SUM(BE88:BE194))*I35),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ROUND((SUM(BF88:BF194)),  2)</f>
        <v>0</v>
      </c>
      <c r="G36" s="39"/>
      <c r="H36" s="39"/>
      <c r="I36" s="158">
        <v>0.14999999999999999</v>
      </c>
      <c r="J36" s="157">
        <f>ROUND(((SUM(BF88:BF194))*I36),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ROUND((SUM(BG88:BG194)),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ROUND((SUM(BH88:BH194)),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ROUND((SUM(BI88:BI194)),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51,882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12.1 - Železniční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111</v>
      </c>
      <c r="E66" s="178"/>
      <c r="F66" s="178"/>
      <c r="G66" s="178"/>
      <c r="H66" s="178"/>
      <c r="I66" s="178"/>
      <c r="J66" s="179">
        <f>J162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112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propustku v km 51,882 na trati Myjava - Veselí nad Moravou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101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102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12.1 - Železniční svršek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Velká nad Veličkou</v>
      </c>
      <c r="G82" s="41"/>
      <c r="H82" s="41"/>
      <c r="I82" s="33" t="s">
        <v>23</v>
      </c>
      <c r="J82" s="73" t="str">
        <f>IF(J14="","",J14)</f>
        <v>30. 9. 2021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25</v>
      </c>
      <c r="D84" s="41"/>
      <c r="E84" s="41"/>
      <c r="F84" s="28" t="str">
        <f>E17</f>
        <v>Správa železnic, s. o.</v>
      </c>
      <c r="G84" s="41"/>
      <c r="H84" s="41"/>
      <c r="I84" s="33" t="s">
        <v>33</v>
      </c>
      <c r="J84" s="37" t="str">
        <f>E23</f>
        <v>F-PROJEKT-DOPRAVNÍ STAVBY s. r. 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38</v>
      </c>
      <c r="J85" s="37" t="str">
        <f>E26</f>
        <v>F-PROJEKT-DOPRAVNÍ STAVBY s. r. 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113</v>
      </c>
      <c r="D87" s="189" t="s">
        <v>60</v>
      </c>
      <c r="E87" s="189" t="s">
        <v>56</v>
      </c>
      <c r="F87" s="189" t="s">
        <v>57</v>
      </c>
      <c r="G87" s="189" t="s">
        <v>114</v>
      </c>
      <c r="H87" s="189" t="s">
        <v>115</v>
      </c>
      <c r="I87" s="189" t="s">
        <v>116</v>
      </c>
      <c r="J87" s="189" t="s">
        <v>107</v>
      </c>
      <c r="K87" s="190" t="s">
        <v>117</v>
      </c>
      <c r="L87" s="191"/>
      <c r="M87" s="93" t="s">
        <v>19</v>
      </c>
      <c r="N87" s="94" t="s">
        <v>45</v>
      </c>
      <c r="O87" s="94" t="s">
        <v>118</v>
      </c>
      <c r="P87" s="94" t="s">
        <v>119</v>
      </c>
      <c r="Q87" s="94" t="s">
        <v>120</v>
      </c>
      <c r="R87" s="94" t="s">
        <v>121</v>
      </c>
      <c r="S87" s="94" t="s">
        <v>122</v>
      </c>
      <c r="T87" s="95" t="s">
        <v>123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124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P89+P162</f>
        <v>0</v>
      </c>
      <c r="Q88" s="97"/>
      <c r="R88" s="194">
        <f>R89+R162</f>
        <v>54.540039999999998</v>
      </c>
      <c r="S88" s="97"/>
      <c r="T88" s="195">
        <f>T89+T162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108</v>
      </c>
      <c r="BK88" s="196">
        <f>BK89+BK162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125</v>
      </c>
      <c r="F89" s="200" t="s">
        <v>126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54.540039999999998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74</v>
      </c>
      <c r="AU89" s="209" t="s">
        <v>75</v>
      </c>
      <c r="AY89" s="208" t="s">
        <v>127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128</v>
      </c>
      <c r="F90" s="211" t="s">
        <v>129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SUM(P91:P161)</f>
        <v>0</v>
      </c>
      <c r="Q90" s="205"/>
      <c r="R90" s="206">
        <f>SUM(R91:R161)</f>
        <v>54.540039999999998</v>
      </c>
      <c r="S90" s="205"/>
      <c r="T90" s="207">
        <f>SUM(T91:T161)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82</v>
      </c>
      <c r="AY90" s="208" t="s">
        <v>127</v>
      </c>
      <c r="BK90" s="210">
        <f>SUM(BK91:BK161)</f>
        <v>0</v>
      </c>
    </row>
    <row r="91" s="2" customFormat="1" ht="16.5" customHeight="1">
      <c r="A91" s="39"/>
      <c r="B91" s="40"/>
      <c r="C91" s="213" t="s">
        <v>82</v>
      </c>
      <c r="D91" s="213" t="s">
        <v>130</v>
      </c>
      <c r="E91" s="214" t="s">
        <v>131</v>
      </c>
      <c r="F91" s="215" t="s">
        <v>132</v>
      </c>
      <c r="G91" s="216" t="s">
        <v>133</v>
      </c>
      <c r="H91" s="217">
        <v>0.111</v>
      </c>
      <c r="I91" s="218"/>
      <c r="J91" s="219">
        <f>ROUND(I91*H91,2)</f>
        <v>0</v>
      </c>
      <c r="K91" s="215" t="s">
        <v>134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135</v>
      </c>
      <c r="AT91" s="224" t="s">
        <v>130</v>
      </c>
      <c r="AU91" s="224" t="s">
        <v>84</v>
      </c>
      <c r="AY91" s="18" t="s">
        <v>127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82</v>
      </c>
      <c r="BK91" s="225">
        <f>ROUND(I91*H91,2)</f>
        <v>0</v>
      </c>
      <c r="BL91" s="18" t="s">
        <v>135</v>
      </c>
      <c r="BM91" s="224" t="s">
        <v>136</v>
      </c>
    </row>
    <row r="92" s="2" customFormat="1">
      <c r="A92" s="39"/>
      <c r="B92" s="40"/>
      <c r="C92" s="41"/>
      <c r="D92" s="226" t="s">
        <v>137</v>
      </c>
      <c r="E92" s="41"/>
      <c r="F92" s="227" t="s">
        <v>138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137</v>
      </c>
      <c r="AU92" s="18" t="s">
        <v>84</v>
      </c>
    </row>
    <row r="93" s="2" customFormat="1">
      <c r="A93" s="39"/>
      <c r="B93" s="40"/>
      <c r="C93" s="41"/>
      <c r="D93" s="226" t="s">
        <v>139</v>
      </c>
      <c r="E93" s="41"/>
      <c r="F93" s="231" t="s">
        <v>140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139</v>
      </c>
      <c r="AU93" s="18" t="s">
        <v>84</v>
      </c>
    </row>
    <row r="94" s="13" customFormat="1">
      <c r="A94" s="13"/>
      <c r="B94" s="232"/>
      <c r="C94" s="233"/>
      <c r="D94" s="226" t="s">
        <v>141</v>
      </c>
      <c r="E94" s="234" t="s">
        <v>19</v>
      </c>
      <c r="F94" s="235" t="s">
        <v>142</v>
      </c>
      <c r="G94" s="233"/>
      <c r="H94" s="236">
        <v>0.111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141</v>
      </c>
      <c r="AU94" s="242" t="s">
        <v>84</v>
      </c>
      <c r="AV94" s="13" t="s">
        <v>84</v>
      </c>
      <c r="AW94" s="13" t="s">
        <v>37</v>
      </c>
      <c r="AX94" s="13" t="s">
        <v>82</v>
      </c>
      <c r="AY94" s="242" t="s">
        <v>127</v>
      </c>
    </row>
    <row r="95" s="2" customFormat="1" ht="16.5" customHeight="1">
      <c r="A95" s="39"/>
      <c r="B95" s="40"/>
      <c r="C95" s="213" t="s">
        <v>84</v>
      </c>
      <c r="D95" s="213" t="s">
        <v>130</v>
      </c>
      <c r="E95" s="214" t="s">
        <v>143</v>
      </c>
      <c r="F95" s="215" t="s">
        <v>144</v>
      </c>
      <c r="G95" s="216" t="s">
        <v>145</v>
      </c>
      <c r="H95" s="217">
        <v>17.600000000000001</v>
      </c>
      <c r="I95" s="218"/>
      <c r="J95" s="219">
        <f>ROUND(I95*H95,2)</f>
        <v>0</v>
      </c>
      <c r="K95" s="215" t="s">
        <v>134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135</v>
      </c>
      <c r="AT95" s="224" t="s">
        <v>130</v>
      </c>
      <c r="AU95" s="224" t="s">
        <v>84</v>
      </c>
      <c r="AY95" s="18" t="s">
        <v>127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135</v>
      </c>
      <c r="BM95" s="224" t="s">
        <v>146</v>
      </c>
    </row>
    <row r="96" s="2" customFormat="1">
      <c r="A96" s="39"/>
      <c r="B96" s="40"/>
      <c r="C96" s="41"/>
      <c r="D96" s="226" t="s">
        <v>137</v>
      </c>
      <c r="E96" s="41"/>
      <c r="F96" s="227" t="s">
        <v>147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137</v>
      </c>
      <c r="AU96" s="18" t="s">
        <v>84</v>
      </c>
    </row>
    <row r="97" s="13" customFormat="1">
      <c r="A97" s="13"/>
      <c r="B97" s="232"/>
      <c r="C97" s="233"/>
      <c r="D97" s="226" t="s">
        <v>141</v>
      </c>
      <c r="E97" s="234" t="s">
        <v>19</v>
      </c>
      <c r="F97" s="235" t="s">
        <v>148</v>
      </c>
      <c r="G97" s="233"/>
      <c r="H97" s="236">
        <v>17.600000000000001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141</v>
      </c>
      <c r="AU97" s="242" t="s">
        <v>84</v>
      </c>
      <c r="AV97" s="13" t="s">
        <v>84</v>
      </c>
      <c r="AW97" s="13" t="s">
        <v>37</v>
      </c>
      <c r="AX97" s="13" t="s">
        <v>82</v>
      </c>
      <c r="AY97" s="242" t="s">
        <v>127</v>
      </c>
    </row>
    <row r="98" s="2" customFormat="1" ht="16.5" customHeight="1">
      <c r="A98" s="39"/>
      <c r="B98" s="40"/>
      <c r="C98" s="243" t="s">
        <v>149</v>
      </c>
      <c r="D98" s="243" t="s">
        <v>150</v>
      </c>
      <c r="E98" s="244" t="s">
        <v>151</v>
      </c>
      <c r="F98" s="245" t="s">
        <v>152</v>
      </c>
      <c r="G98" s="246" t="s">
        <v>153</v>
      </c>
      <c r="H98" s="247">
        <v>4.2590000000000003</v>
      </c>
      <c r="I98" s="248"/>
      <c r="J98" s="249">
        <f>ROUND(I98*H98,2)</f>
        <v>0</v>
      </c>
      <c r="K98" s="245" t="s">
        <v>134</v>
      </c>
      <c r="L98" s="250"/>
      <c r="M98" s="251" t="s">
        <v>19</v>
      </c>
      <c r="N98" s="252" t="s">
        <v>46</v>
      </c>
      <c r="O98" s="85"/>
      <c r="P98" s="222">
        <f>O98*H98</f>
        <v>0</v>
      </c>
      <c r="Q98" s="222">
        <v>1</v>
      </c>
      <c r="R98" s="222">
        <f>Q98*H98</f>
        <v>4.2590000000000003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154</v>
      </c>
      <c r="AT98" s="224" t="s">
        <v>150</v>
      </c>
      <c r="AU98" s="224" t="s">
        <v>84</v>
      </c>
      <c r="AY98" s="18" t="s">
        <v>127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82</v>
      </c>
      <c r="BK98" s="225">
        <f>ROUND(I98*H98,2)</f>
        <v>0</v>
      </c>
      <c r="BL98" s="18" t="s">
        <v>135</v>
      </c>
      <c r="BM98" s="224" t="s">
        <v>155</v>
      </c>
    </row>
    <row r="99" s="2" customFormat="1">
      <c r="A99" s="39"/>
      <c r="B99" s="40"/>
      <c r="C99" s="41"/>
      <c r="D99" s="226" t="s">
        <v>137</v>
      </c>
      <c r="E99" s="41"/>
      <c r="F99" s="227" t="s">
        <v>152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137</v>
      </c>
      <c r="AU99" s="18" t="s">
        <v>84</v>
      </c>
    </row>
    <row r="100" s="13" customFormat="1">
      <c r="A100" s="13"/>
      <c r="B100" s="232"/>
      <c r="C100" s="233"/>
      <c r="D100" s="226" t="s">
        <v>141</v>
      </c>
      <c r="E100" s="233"/>
      <c r="F100" s="235" t="s">
        <v>156</v>
      </c>
      <c r="G100" s="233"/>
      <c r="H100" s="236">
        <v>4.2590000000000003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141</v>
      </c>
      <c r="AU100" s="242" t="s">
        <v>84</v>
      </c>
      <c r="AV100" s="13" t="s">
        <v>84</v>
      </c>
      <c r="AW100" s="13" t="s">
        <v>4</v>
      </c>
      <c r="AX100" s="13" t="s">
        <v>82</v>
      </c>
      <c r="AY100" s="242" t="s">
        <v>127</v>
      </c>
    </row>
    <row r="101" s="2" customFormat="1" ht="16.5" customHeight="1">
      <c r="A101" s="39"/>
      <c r="B101" s="40"/>
      <c r="C101" s="213" t="s">
        <v>135</v>
      </c>
      <c r="D101" s="213" t="s">
        <v>130</v>
      </c>
      <c r="E101" s="214" t="s">
        <v>157</v>
      </c>
      <c r="F101" s="215" t="s">
        <v>158</v>
      </c>
      <c r="G101" s="216" t="s">
        <v>133</v>
      </c>
      <c r="H101" s="217">
        <v>0.010999999999999999</v>
      </c>
      <c r="I101" s="218"/>
      <c r="J101" s="219">
        <f>ROUND(I101*H101,2)</f>
        <v>0</v>
      </c>
      <c r="K101" s="215" t="s">
        <v>134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135</v>
      </c>
      <c r="AT101" s="224" t="s">
        <v>130</v>
      </c>
      <c r="AU101" s="224" t="s">
        <v>84</v>
      </c>
      <c r="AY101" s="18" t="s">
        <v>127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135</v>
      </c>
      <c r="BM101" s="224" t="s">
        <v>159</v>
      </c>
    </row>
    <row r="102" s="2" customFormat="1">
      <c r="A102" s="39"/>
      <c r="B102" s="40"/>
      <c r="C102" s="41"/>
      <c r="D102" s="226" t="s">
        <v>137</v>
      </c>
      <c r="E102" s="41"/>
      <c r="F102" s="227" t="s">
        <v>160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137</v>
      </c>
      <c r="AU102" s="18" t="s">
        <v>84</v>
      </c>
    </row>
    <row r="103" s="13" customFormat="1">
      <c r="A103" s="13"/>
      <c r="B103" s="232"/>
      <c r="C103" s="233"/>
      <c r="D103" s="226" t="s">
        <v>141</v>
      </c>
      <c r="E103" s="234" t="s">
        <v>19</v>
      </c>
      <c r="F103" s="235" t="s">
        <v>161</v>
      </c>
      <c r="G103" s="233"/>
      <c r="H103" s="236">
        <v>0.010999999999999999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141</v>
      </c>
      <c r="AU103" s="242" t="s">
        <v>84</v>
      </c>
      <c r="AV103" s="13" t="s">
        <v>84</v>
      </c>
      <c r="AW103" s="13" t="s">
        <v>37</v>
      </c>
      <c r="AX103" s="13" t="s">
        <v>82</v>
      </c>
      <c r="AY103" s="242" t="s">
        <v>127</v>
      </c>
    </row>
    <row r="104" s="2" customFormat="1" ht="16.5" customHeight="1">
      <c r="A104" s="39"/>
      <c r="B104" s="40"/>
      <c r="C104" s="213" t="s">
        <v>128</v>
      </c>
      <c r="D104" s="213" t="s">
        <v>130</v>
      </c>
      <c r="E104" s="214" t="s">
        <v>162</v>
      </c>
      <c r="F104" s="215" t="s">
        <v>163</v>
      </c>
      <c r="G104" s="216" t="s">
        <v>164</v>
      </c>
      <c r="H104" s="217">
        <v>1.046</v>
      </c>
      <c r="I104" s="218"/>
      <c r="J104" s="219">
        <f>ROUND(I104*H104,2)</f>
        <v>0</v>
      </c>
      <c r="K104" s="215" t="s">
        <v>134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135</v>
      </c>
      <c r="AT104" s="224" t="s">
        <v>130</v>
      </c>
      <c r="AU104" s="224" t="s">
        <v>84</v>
      </c>
      <c r="AY104" s="18" t="s">
        <v>127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135</v>
      </c>
      <c r="BM104" s="224" t="s">
        <v>165</v>
      </c>
    </row>
    <row r="105" s="2" customFormat="1">
      <c r="A105" s="39"/>
      <c r="B105" s="40"/>
      <c r="C105" s="41"/>
      <c r="D105" s="226" t="s">
        <v>137</v>
      </c>
      <c r="E105" s="41"/>
      <c r="F105" s="227" t="s">
        <v>166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137</v>
      </c>
      <c r="AU105" s="18" t="s">
        <v>84</v>
      </c>
    </row>
    <row r="106" s="14" customFormat="1">
      <c r="A106" s="14"/>
      <c r="B106" s="253"/>
      <c r="C106" s="254"/>
      <c r="D106" s="226" t="s">
        <v>141</v>
      </c>
      <c r="E106" s="255" t="s">
        <v>19</v>
      </c>
      <c r="F106" s="256" t="s">
        <v>167</v>
      </c>
      <c r="G106" s="254"/>
      <c r="H106" s="255" t="s">
        <v>19</v>
      </c>
      <c r="I106" s="257"/>
      <c r="J106" s="254"/>
      <c r="K106" s="254"/>
      <c r="L106" s="258"/>
      <c r="M106" s="259"/>
      <c r="N106" s="260"/>
      <c r="O106" s="260"/>
      <c r="P106" s="260"/>
      <c r="Q106" s="260"/>
      <c r="R106" s="260"/>
      <c r="S106" s="260"/>
      <c r="T106" s="26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2" t="s">
        <v>141</v>
      </c>
      <c r="AU106" s="262" t="s">
        <v>84</v>
      </c>
      <c r="AV106" s="14" t="s">
        <v>82</v>
      </c>
      <c r="AW106" s="14" t="s">
        <v>37</v>
      </c>
      <c r="AX106" s="14" t="s">
        <v>75</v>
      </c>
      <c r="AY106" s="262" t="s">
        <v>127</v>
      </c>
    </row>
    <row r="107" s="13" customFormat="1">
      <c r="A107" s="13"/>
      <c r="B107" s="232"/>
      <c r="C107" s="233"/>
      <c r="D107" s="226" t="s">
        <v>141</v>
      </c>
      <c r="E107" s="234" t="s">
        <v>19</v>
      </c>
      <c r="F107" s="235" t="s">
        <v>168</v>
      </c>
      <c r="G107" s="233"/>
      <c r="H107" s="236">
        <v>20.911000000000001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141</v>
      </c>
      <c r="AU107" s="242" t="s">
        <v>84</v>
      </c>
      <c r="AV107" s="13" t="s">
        <v>84</v>
      </c>
      <c r="AW107" s="13" t="s">
        <v>37</v>
      </c>
      <c r="AX107" s="13" t="s">
        <v>82</v>
      </c>
      <c r="AY107" s="242" t="s">
        <v>127</v>
      </c>
    </row>
    <row r="108" s="13" customFormat="1">
      <c r="A108" s="13"/>
      <c r="B108" s="232"/>
      <c r="C108" s="233"/>
      <c r="D108" s="226" t="s">
        <v>141</v>
      </c>
      <c r="E108" s="233"/>
      <c r="F108" s="235" t="s">
        <v>169</v>
      </c>
      <c r="G108" s="233"/>
      <c r="H108" s="236">
        <v>1.046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141</v>
      </c>
      <c r="AU108" s="242" t="s">
        <v>84</v>
      </c>
      <c r="AV108" s="13" t="s">
        <v>84</v>
      </c>
      <c r="AW108" s="13" t="s">
        <v>4</v>
      </c>
      <c r="AX108" s="13" t="s">
        <v>82</v>
      </c>
      <c r="AY108" s="242" t="s">
        <v>127</v>
      </c>
    </row>
    <row r="109" s="2" customFormat="1" ht="16.5" customHeight="1">
      <c r="A109" s="39"/>
      <c r="B109" s="40"/>
      <c r="C109" s="243" t="s">
        <v>170</v>
      </c>
      <c r="D109" s="243" t="s">
        <v>150</v>
      </c>
      <c r="E109" s="244" t="s">
        <v>171</v>
      </c>
      <c r="F109" s="245" t="s">
        <v>172</v>
      </c>
      <c r="G109" s="246" t="s">
        <v>153</v>
      </c>
      <c r="H109" s="247">
        <v>50.186</v>
      </c>
      <c r="I109" s="248"/>
      <c r="J109" s="249">
        <f>ROUND(I109*H109,2)</f>
        <v>0</v>
      </c>
      <c r="K109" s="245" t="s">
        <v>134</v>
      </c>
      <c r="L109" s="250"/>
      <c r="M109" s="251" t="s">
        <v>19</v>
      </c>
      <c r="N109" s="252" t="s">
        <v>46</v>
      </c>
      <c r="O109" s="85"/>
      <c r="P109" s="222">
        <f>O109*H109</f>
        <v>0</v>
      </c>
      <c r="Q109" s="222">
        <v>1</v>
      </c>
      <c r="R109" s="222">
        <f>Q109*H109</f>
        <v>50.186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154</v>
      </c>
      <c r="AT109" s="224" t="s">
        <v>150</v>
      </c>
      <c r="AU109" s="224" t="s">
        <v>84</v>
      </c>
      <c r="AY109" s="18" t="s">
        <v>127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82</v>
      </c>
      <c r="BK109" s="225">
        <f>ROUND(I109*H109,2)</f>
        <v>0</v>
      </c>
      <c r="BL109" s="18" t="s">
        <v>135</v>
      </c>
      <c r="BM109" s="224" t="s">
        <v>173</v>
      </c>
    </row>
    <row r="110" s="2" customFormat="1">
      <c r="A110" s="39"/>
      <c r="B110" s="40"/>
      <c r="C110" s="41"/>
      <c r="D110" s="226" t="s">
        <v>137</v>
      </c>
      <c r="E110" s="41"/>
      <c r="F110" s="227" t="s">
        <v>172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137</v>
      </c>
      <c r="AU110" s="18" t="s">
        <v>84</v>
      </c>
    </row>
    <row r="111" s="14" customFormat="1">
      <c r="A111" s="14"/>
      <c r="B111" s="253"/>
      <c r="C111" s="254"/>
      <c r="D111" s="226" t="s">
        <v>141</v>
      </c>
      <c r="E111" s="255" t="s">
        <v>19</v>
      </c>
      <c r="F111" s="256" t="s">
        <v>174</v>
      </c>
      <c r="G111" s="254"/>
      <c r="H111" s="255" t="s">
        <v>19</v>
      </c>
      <c r="I111" s="257"/>
      <c r="J111" s="254"/>
      <c r="K111" s="254"/>
      <c r="L111" s="258"/>
      <c r="M111" s="259"/>
      <c r="N111" s="260"/>
      <c r="O111" s="260"/>
      <c r="P111" s="260"/>
      <c r="Q111" s="260"/>
      <c r="R111" s="260"/>
      <c r="S111" s="260"/>
      <c r="T111" s="26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2" t="s">
        <v>141</v>
      </c>
      <c r="AU111" s="262" t="s">
        <v>84</v>
      </c>
      <c r="AV111" s="14" t="s">
        <v>82</v>
      </c>
      <c r="AW111" s="14" t="s">
        <v>37</v>
      </c>
      <c r="AX111" s="14" t="s">
        <v>75</v>
      </c>
      <c r="AY111" s="262" t="s">
        <v>127</v>
      </c>
    </row>
    <row r="112" s="14" customFormat="1">
      <c r="A112" s="14"/>
      <c r="B112" s="253"/>
      <c r="C112" s="254"/>
      <c r="D112" s="226" t="s">
        <v>141</v>
      </c>
      <c r="E112" s="255" t="s">
        <v>19</v>
      </c>
      <c r="F112" s="256" t="s">
        <v>175</v>
      </c>
      <c r="G112" s="254"/>
      <c r="H112" s="255" t="s">
        <v>19</v>
      </c>
      <c r="I112" s="257"/>
      <c r="J112" s="254"/>
      <c r="K112" s="254"/>
      <c r="L112" s="258"/>
      <c r="M112" s="259"/>
      <c r="N112" s="260"/>
      <c r="O112" s="260"/>
      <c r="P112" s="260"/>
      <c r="Q112" s="260"/>
      <c r="R112" s="260"/>
      <c r="S112" s="260"/>
      <c r="T112" s="26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2" t="s">
        <v>141</v>
      </c>
      <c r="AU112" s="262" t="s">
        <v>84</v>
      </c>
      <c r="AV112" s="14" t="s">
        <v>82</v>
      </c>
      <c r="AW112" s="14" t="s">
        <v>37</v>
      </c>
      <c r="AX112" s="14" t="s">
        <v>75</v>
      </c>
      <c r="AY112" s="262" t="s">
        <v>127</v>
      </c>
    </row>
    <row r="113" s="13" customFormat="1">
      <c r="A113" s="13"/>
      <c r="B113" s="232"/>
      <c r="C113" s="233"/>
      <c r="D113" s="226" t="s">
        <v>141</v>
      </c>
      <c r="E113" s="234" t="s">
        <v>19</v>
      </c>
      <c r="F113" s="235" t="s">
        <v>168</v>
      </c>
      <c r="G113" s="233"/>
      <c r="H113" s="236">
        <v>20.911000000000001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141</v>
      </c>
      <c r="AU113" s="242" t="s">
        <v>84</v>
      </c>
      <c r="AV113" s="13" t="s">
        <v>84</v>
      </c>
      <c r="AW113" s="13" t="s">
        <v>37</v>
      </c>
      <c r="AX113" s="13" t="s">
        <v>82</v>
      </c>
      <c r="AY113" s="242" t="s">
        <v>127</v>
      </c>
    </row>
    <row r="114" s="13" customFormat="1">
      <c r="A114" s="13"/>
      <c r="B114" s="232"/>
      <c r="C114" s="233"/>
      <c r="D114" s="226" t="s">
        <v>141</v>
      </c>
      <c r="E114" s="233"/>
      <c r="F114" s="235" t="s">
        <v>176</v>
      </c>
      <c r="G114" s="233"/>
      <c r="H114" s="236">
        <v>50.186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141</v>
      </c>
      <c r="AU114" s="242" t="s">
        <v>84</v>
      </c>
      <c r="AV114" s="13" t="s">
        <v>84</v>
      </c>
      <c r="AW114" s="13" t="s">
        <v>4</v>
      </c>
      <c r="AX114" s="13" t="s">
        <v>82</v>
      </c>
      <c r="AY114" s="242" t="s">
        <v>127</v>
      </c>
    </row>
    <row r="115" s="2" customFormat="1" ht="16.5" customHeight="1">
      <c r="A115" s="39"/>
      <c r="B115" s="40"/>
      <c r="C115" s="213" t="s">
        <v>177</v>
      </c>
      <c r="D115" s="213" t="s">
        <v>130</v>
      </c>
      <c r="E115" s="214" t="s">
        <v>178</v>
      </c>
      <c r="F115" s="215" t="s">
        <v>179</v>
      </c>
      <c r="G115" s="216" t="s">
        <v>133</v>
      </c>
      <c r="H115" s="217">
        <v>0.010999999999999999</v>
      </c>
      <c r="I115" s="218"/>
      <c r="J115" s="219">
        <f>ROUND(I115*H115,2)</f>
        <v>0</v>
      </c>
      <c r="K115" s="215" t="s">
        <v>134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135</v>
      </c>
      <c r="AT115" s="224" t="s">
        <v>130</v>
      </c>
      <c r="AU115" s="224" t="s">
        <v>84</v>
      </c>
      <c r="AY115" s="18" t="s">
        <v>127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135</v>
      </c>
      <c r="BM115" s="224" t="s">
        <v>180</v>
      </c>
    </row>
    <row r="116" s="2" customFormat="1">
      <c r="A116" s="39"/>
      <c r="B116" s="40"/>
      <c r="C116" s="41"/>
      <c r="D116" s="226" t="s">
        <v>137</v>
      </c>
      <c r="E116" s="41"/>
      <c r="F116" s="227" t="s">
        <v>181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137</v>
      </c>
      <c r="AU116" s="18" t="s">
        <v>84</v>
      </c>
    </row>
    <row r="117" s="2" customFormat="1" ht="16.5" customHeight="1">
      <c r="A117" s="39"/>
      <c r="B117" s="40"/>
      <c r="C117" s="213" t="s">
        <v>154</v>
      </c>
      <c r="D117" s="213" t="s">
        <v>130</v>
      </c>
      <c r="E117" s="214" t="s">
        <v>182</v>
      </c>
      <c r="F117" s="215" t="s">
        <v>183</v>
      </c>
      <c r="G117" s="216" t="s">
        <v>133</v>
      </c>
      <c r="H117" s="217">
        <v>0.010999999999999999</v>
      </c>
      <c r="I117" s="218"/>
      <c r="J117" s="219">
        <f>ROUND(I117*H117,2)</f>
        <v>0</v>
      </c>
      <c r="K117" s="215" t="s">
        <v>134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135</v>
      </c>
      <c r="AT117" s="224" t="s">
        <v>130</v>
      </c>
      <c r="AU117" s="224" t="s">
        <v>84</v>
      </c>
      <c r="AY117" s="18" t="s">
        <v>127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135</v>
      </c>
      <c r="BM117" s="224" t="s">
        <v>184</v>
      </c>
    </row>
    <row r="118" s="2" customFormat="1">
      <c r="A118" s="39"/>
      <c r="B118" s="40"/>
      <c r="C118" s="41"/>
      <c r="D118" s="226" t="s">
        <v>137</v>
      </c>
      <c r="E118" s="41"/>
      <c r="F118" s="227" t="s">
        <v>185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84</v>
      </c>
    </row>
    <row r="119" s="2" customFormat="1" ht="16.5" customHeight="1">
      <c r="A119" s="39"/>
      <c r="B119" s="40"/>
      <c r="C119" s="213" t="s">
        <v>186</v>
      </c>
      <c r="D119" s="213" t="s">
        <v>130</v>
      </c>
      <c r="E119" s="214" t="s">
        <v>187</v>
      </c>
      <c r="F119" s="215" t="s">
        <v>188</v>
      </c>
      <c r="G119" s="216" t="s">
        <v>189</v>
      </c>
      <c r="H119" s="217">
        <v>4</v>
      </c>
      <c r="I119" s="218"/>
      <c r="J119" s="219">
        <f>ROUND(I119*H119,2)</f>
        <v>0</v>
      </c>
      <c r="K119" s="215" t="s">
        <v>134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135</v>
      </c>
      <c r="AT119" s="224" t="s">
        <v>130</v>
      </c>
      <c r="AU119" s="224" t="s">
        <v>84</v>
      </c>
      <c r="AY119" s="18" t="s">
        <v>127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82</v>
      </c>
      <c r="BK119" s="225">
        <f>ROUND(I119*H119,2)</f>
        <v>0</v>
      </c>
      <c r="BL119" s="18" t="s">
        <v>135</v>
      </c>
      <c r="BM119" s="224" t="s">
        <v>190</v>
      </c>
    </row>
    <row r="120" s="2" customFormat="1">
      <c r="A120" s="39"/>
      <c r="B120" s="40"/>
      <c r="C120" s="41"/>
      <c r="D120" s="226" t="s">
        <v>137</v>
      </c>
      <c r="E120" s="41"/>
      <c r="F120" s="227" t="s">
        <v>191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137</v>
      </c>
      <c r="AU120" s="18" t="s">
        <v>84</v>
      </c>
    </row>
    <row r="121" s="2" customFormat="1" ht="16.5" customHeight="1">
      <c r="A121" s="39"/>
      <c r="B121" s="40"/>
      <c r="C121" s="213" t="s">
        <v>192</v>
      </c>
      <c r="D121" s="213" t="s">
        <v>130</v>
      </c>
      <c r="E121" s="214" t="s">
        <v>193</v>
      </c>
      <c r="F121" s="215" t="s">
        <v>194</v>
      </c>
      <c r="G121" s="216" t="s">
        <v>189</v>
      </c>
      <c r="H121" s="217">
        <v>36</v>
      </c>
      <c r="I121" s="218"/>
      <c r="J121" s="219">
        <f>ROUND(I121*H121,2)</f>
        <v>0</v>
      </c>
      <c r="K121" s="215" t="s">
        <v>134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135</v>
      </c>
      <c r="AT121" s="224" t="s">
        <v>130</v>
      </c>
      <c r="AU121" s="224" t="s">
        <v>84</v>
      </c>
      <c r="AY121" s="18" t="s">
        <v>127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135</v>
      </c>
      <c r="BM121" s="224" t="s">
        <v>195</v>
      </c>
    </row>
    <row r="122" s="2" customFormat="1">
      <c r="A122" s="39"/>
      <c r="B122" s="40"/>
      <c r="C122" s="41"/>
      <c r="D122" s="226" t="s">
        <v>137</v>
      </c>
      <c r="E122" s="41"/>
      <c r="F122" s="227" t="s">
        <v>196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137</v>
      </c>
      <c r="AU122" s="18" t="s">
        <v>84</v>
      </c>
    </row>
    <row r="123" s="13" customFormat="1">
      <c r="A123" s="13"/>
      <c r="B123" s="232"/>
      <c r="C123" s="233"/>
      <c r="D123" s="226" t="s">
        <v>141</v>
      </c>
      <c r="E123" s="234" t="s">
        <v>19</v>
      </c>
      <c r="F123" s="235" t="s">
        <v>197</v>
      </c>
      <c r="G123" s="233"/>
      <c r="H123" s="236">
        <v>36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141</v>
      </c>
      <c r="AU123" s="242" t="s">
        <v>84</v>
      </c>
      <c r="AV123" s="13" t="s">
        <v>84</v>
      </c>
      <c r="AW123" s="13" t="s">
        <v>37</v>
      </c>
      <c r="AX123" s="13" t="s">
        <v>82</v>
      </c>
      <c r="AY123" s="242" t="s">
        <v>127</v>
      </c>
    </row>
    <row r="124" s="2" customFormat="1" ht="16.5" customHeight="1">
      <c r="A124" s="39"/>
      <c r="B124" s="40"/>
      <c r="C124" s="213" t="s">
        <v>198</v>
      </c>
      <c r="D124" s="213" t="s">
        <v>130</v>
      </c>
      <c r="E124" s="214" t="s">
        <v>199</v>
      </c>
      <c r="F124" s="215" t="s">
        <v>200</v>
      </c>
      <c r="G124" s="216" t="s">
        <v>133</v>
      </c>
      <c r="H124" s="217">
        <v>0.021999999999999999</v>
      </c>
      <c r="I124" s="218"/>
      <c r="J124" s="219">
        <f>ROUND(I124*H124,2)</f>
        <v>0</v>
      </c>
      <c r="K124" s="215" t="s">
        <v>134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135</v>
      </c>
      <c r="AT124" s="224" t="s">
        <v>130</v>
      </c>
      <c r="AU124" s="224" t="s">
        <v>84</v>
      </c>
      <c r="AY124" s="18" t="s">
        <v>127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82</v>
      </c>
      <c r="BK124" s="225">
        <f>ROUND(I124*H124,2)</f>
        <v>0</v>
      </c>
      <c r="BL124" s="18" t="s">
        <v>135</v>
      </c>
      <c r="BM124" s="224" t="s">
        <v>201</v>
      </c>
    </row>
    <row r="125" s="2" customFormat="1">
      <c r="A125" s="39"/>
      <c r="B125" s="40"/>
      <c r="C125" s="41"/>
      <c r="D125" s="226" t="s">
        <v>137</v>
      </c>
      <c r="E125" s="41"/>
      <c r="F125" s="227" t="s">
        <v>202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137</v>
      </c>
      <c r="AU125" s="18" t="s">
        <v>84</v>
      </c>
    </row>
    <row r="126" s="2" customFormat="1">
      <c r="A126" s="39"/>
      <c r="B126" s="40"/>
      <c r="C126" s="41"/>
      <c r="D126" s="226" t="s">
        <v>139</v>
      </c>
      <c r="E126" s="41"/>
      <c r="F126" s="231" t="s">
        <v>140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84</v>
      </c>
    </row>
    <row r="127" s="14" customFormat="1">
      <c r="A127" s="14"/>
      <c r="B127" s="253"/>
      <c r="C127" s="254"/>
      <c r="D127" s="226" t="s">
        <v>141</v>
      </c>
      <c r="E127" s="255" t="s">
        <v>19</v>
      </c>
      <c r="F127" s="256" t="s">
        <v>203</v>
      </c>
      <c r="G127" s="254"/>
      <c r="H127" s="255" t="s">
        <v>19</v>
      </c>
      <c r="I127" s="257"/>
      <c r="J127" s="254"/>
      <c r="K127" s="254"/>
      <c r="L127" s="258"/>
      <c r="M127" s="259"/>
      <c r="N127" s="260"/>
      <c r="O127" s="260"/>
      <c r="P127" s="260"/>
      <c r="Q127" s="260"/>
      <c r="R127" s="260"/>
      <c r="S127" s="260"/>
      <c r="T127" s="26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2" t="s">
        <v>141</v>
      </c>
      <c r="AU127" s="262" t="s">
        <v>84</v>
      </c>
      <c r="AV127" s="14" t="s">
        <v>82</v>
      </c>
      <c r="AW127" s="14" t="s">
        <v>37</v>
      </c>
      <c r="AX127" s="14" t="s">
        <v>75</v>
      </c>
      <c r="AY127" s="262" t="s">
        <v>127</v>
      </c>
    </row>
    <row r="128" s="14" customFormat="1">
      <c r="A128" s="14"/>
      <c r="B128" s="253"/>
      <c r="C128" s="254"/>
      <c r="D128" s="226" t="s">
        <v>141</v>
      </c>
      <c r="E128" s="255" t="s">
        <v>19</v>
      </c>
      <c r="F128" s="256" t="s">
        <v>204</v>
      </c>
      <c r="G128" s="254"/>
      <c r="H128" s="255" t="s">
        <v>19</v>
      </c>
      <c r="I128" s="257"/>
      <c r="J128" s="254"/>
      <c r="K128" s="254"/>
      <c r="L128" s="258"/>
      <c r="M128" s="259"/>
      <c r="N128" s="260"/>
      <c r="O128" s="260"/>
      <c r="P128" s="260"/>
      <c r="Q128" s="260"/>
      <c r="R128" s="260"/>
      <c r="S128" s="260"/>
      <c r="T128" s="26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2" t="s">
        <v>141</v>
      </c>
      <c r="AU128" s="262" t="s">
        <v>84</v>
      </c>
      <c r="AV128" s="14" t="s">
        <v>82</v>
      </c>
      <c r="AW128" s="14" t="s">
        <v>37</v>
      </c>
      <c r="AX128" s="14" t="s">
        <v>75</v>
      </c>
      <c r="AY128" s="262" t="s">
        <v>127</v>
      </c>
    </row>
    <row r="129" s="13" customFormat="1">
      <c r="A129" s="13"/>
      <c r="B129" s="232"/>
      <c r="C129" s="233"/>
      <c r="D129" s="226" t="s">
        <v>141</v>
      </c>
      <c r="E129" s="234" t="s">
        <v>19</v>
      </c>
      <c r="F129" s="235" t="s">
        <v>205</v>
      </c>
      <c r="G129" s="233"/>
      <c r="H129" s="236">
        <v>0.021999999999999999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141</v>
      </c>
      <c r="AU129" s="242" t="s">
        <v>84</v>
      </c>
      <c r="AV129" s="13" t="s">
        <v>84</v>
      </c>
      <c r="AW129" s="13" t="s">
        <v>37</v>
      </c>
      <c r="AX129" s="13" t="s">
        <v>82</v>
      </c>
      <c r="AY129" s="242" t="s">
        <v>127</v>
      </c>
    </row>
    <row r="130" s="2" customFormat="1" ht="16.5" customHeight="1">
      <c r="A130" s="39"/>
      <c r="B130" s="40"/>
      <c r="C130" s="213" t="s">
        <v>206</v>
      </c>
      <c r="D130" s="213" t="s">
        <v>130</v>
      </c>
      <c r="E130" s="214" t="s">
        <v>207</v>
      </c>
      <c r="F130" s="215" t="s">
        <v>208</v>
      </c>
      <c r="G130" s="216" t="s">
        <v>133</v>
      </c>
      <c r="H130" s="217">
        <v>0.010999999999999999</v>
      </c>
      <c r="I130" s="218"/>
      <c r="J130" s="219">
        <f>ROUND(I130*H130,2)</f>
        <v>0</v>
      </c>
      <c r="K130" s="215" t="s">
        <v>134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135</v>
      </c>
      <c r="AT130" s="224" t="s">
        <v>130</v>
      </c>
      <c r="AU130" s="224" t="s">
        <v>84</v>
      </c>
      <c r="AY130" s="18" t="s">
        <v>127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82</v>
      </c>
      <c r="BK130" s="225">
        <f>ROUND(I130*H130,2)</f>
        <v>0</v>
      </c>
      <c r="BL130" s="18" t="s">
        <v>135</v>
      </c>
      <c r="BM130" s="224" t="s">
        <v>209</v>
      </c>
    </row>
    <row r="131" s="2" customFormat="1">
      <c r="A131" s="39"/>
      <c r="B131" s="40"/>
      <c r="C131" s="41"/>
      <c r="D131" s="226" t="s">
        <v>137</v>
      </c>
      <c r="E131" s="41"/>
      <c r="F131" s="227" t="s">
        <v>210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137</v>
      </c>
      <c r="AU131" s="18" t="s">
        <v>84</v>
      </c>
    </row>
    <row r="132" s="14" customFormat="1">
      <c r="A132" s="14"/>
      <c r="B132" s="253"/>
      <c r="C132" s="254"/>
      <c r="D132" s="226" t="s">
        <v>141</v>
      </c>
      <c r="E132" s="255" t="s">
        <v>19</v>
      </c>
      <c r="F132" s="256" t="s">
        <v>211</v>
      </c>
      <c r="G132" s="254"/>
      <c r="H132" s="255" t="s">
        <v>19</v>
      </c>
      <c r="I132" s="257"/>
      <c r="J132" s="254"/>
      <c r="K132" s="254"/>
      <c r="L132" s="258"/>
      <c r="M132" s="259"/>
      <c r="N132" s="260"/>
      <c r="O132" s="260"/>
      <c r="P132" s="260"/>
      <c r="Q132" s="260"/>
      <c r="R132" s="260"/>
      <c r="S132" s="260"/>
      <c r="T132" s="26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2" t="s">
        <v>141</v>
      </c>
      <c r="AU132" s="262" t="s">
        <v>84</v>
      </c>
      <c r="AV132" s="14" t="s">
        <v>82</v>
      </c>
      <c r="AW132" s="14" t="s">
        <v>37</v>
      </c>
      <c r="AX132" s="14" t="s">
        <v>75</v>
      </c>
      <c r="AY132" s="262" t="s">
        <v>127</v>
      </c>
    </row>
    <row r="133" s="14" customFormat="1">
      <c r="A133" s="14"/>
      <c r="B133" s="253"/>
      <c r="C133" s="254"/>
      <c r="D133" s="226" t="s">
        <v>141</v>
      </c>
      <c r="E133" s="255" t="s">
        <v>19</v>
      </c>
      <c r="F133" s="256" t="s">
        <v>212</v>
      </c>
      <c r="G133" s="254"/>
      <c r="H133" s="255" t="s">
        <v>19</v>
      </c>
      <c r="I133" s="257"/>
      <c r="J133" s="254"/>
      <c r="K133" s="254"/>
      <c r="L133" s="258"/>
      <c r="M133" s="259"/>
      <c r="N133" s="260"/>
      <c r="O133" s="260"/>
      <c r="P133" s="260"/>
      <c r="Q133" s="260"/>
      <c r="R133" s="260"/>
      <c r="S133" s="260"/>
      <c r="T133" s="26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2" t="s">
        <v>141</v>
      </c>
      <c r="AU133" s="262" t="s">
        <v>84</v>
      </c>
      <c r="AV133" s="14" t="s">
        <v>82</v>
      </c>
      <c r="AW133" s="14" t="s">
        <v>37</v>
      </c>
      <c r="AX133" s="14" t="s">
        <v>75</v>
      </c>
      <c r="AY133" s="262" t="s">
        <v>127</v>
      </c>
    </row>
    <row r="134" s="13" customFormat="1">
      <c r="A134" s="13"/>
      <c r="B134" s="232"/>
      <c r="C134" s="233"/>
      <c r="D134" s="226" t="s">
        <v>141</v>
      </c>
      <c r="E134" s="234" t="s">
        <v>19</v>
      </c>
      <c r="F134" s="235" t="s">
        <v>213</v>
      </c>
      <c r="G134" s="233"/>
      <c r="H134" s="236">
        <v>0.010999999999999999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141</v>
      </c>
      <c r="AU134" s="242" t="s">
        <v>84</v>
      </c>
      <c r="AV134" s="13" t="s">
        <v>84</v>
      </c>
      <c r="AW134" s="13" t="s">
        <v>37</v>
      </c>
      <c r="AX134" s="13" t="s">
        <v>82</v>
      </c>
      <c r="AY134" s="242" t="s">
        <v>127</v>
      </c>
    </row>
    <row r="135" s="2" customFormat="1" ht="16.5" customHeight="1">
      <c r="A135" s="39"/>
      <c r="B135" s="40"/>
      <c r="C135" s="213" t="s">
        <v>214</v>
      </c>
      <c r="D135" s="213" t="s">
        <v>130</v>
      </c>
      <c r="E135" s="214" t="s">
        <v>215</v>
      </c>
      <c r="F135" s="215" t="s">
        <v>216</v>
      </c>
      <c r="G135" s="216" t="s">
        <v>133</v>
      </c>
      <c r="H135" s="217">
        <v>0.066000000000000003</v>
      </c>
      <c r="I135" s="218"/>
      <c r="J135" s="219">
        <f>ROUND(I135*H135,2)</f>
        <v>0</v>
      </c>
      <c r="K135" s="215" t="s">
        <v>134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135</v>
      </c>
      <c r="AT135" s="224" t="s">
        <v>130</v>
      </c>
      <c r="AU135" s="224" t="s">
        <v>84</v>
      </c>
      <c r="AY135" s="18" t="s">
        <v>127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135</v>
      </c>
      <c r="BM135" s="224" t="s">
        <v>217</v>
      </c>
    </row>
    <row r="136" s="2" customFormat="1">
      <c r="A136" s="39"/>
      <c r="B136" s="40"/>
      <c r="C136" s="41"/>
      <c r="D136" s="226" t="s">
        <v>137</v>
      </c>
      <c r="E136" s="41"/>
      <c r="F136" s="227" t="s">
        <v>218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137</v>
      </c>
      <c r="AU136" s="18" t="s">
        <v>84</v>
      </c>
    </row>
    <row r="137" s="2" customFormat="1">
      <c r="A137" s="39"/>
      <c r="B137" s="40"/>
      <c r="C137" s="41"/>
      <c r="D137" s="226" t="s">
        <v>139</v>
      </c>
      <c r="E137" s="41"/>
      <c r="F137" s="231" t="s">
        <v>140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84</v>
      </c>
    </row>
    <row r="138" s="13" customFormat="1">
      <c r="A138" s="13"/>
      <c r="B138" s="232"/>
      <c r="C138" s="233"/>
      <c r="D138" s="226" t="s">
        <v>141</v>
      </c>
      <c r="E138" s="234" t="s">
        <v>19</v>
      </c>
      <c r="F138" s="235" t="s">
        <v>219</v>
      </c>
      <c r="G138" s="233"/>
      <c r="H138" s="236">
        <v>0.066000000000000003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141</v>
      </c>
      <c r="AU138" s="242" t="s">
        <v>84</v>
      </c>
      <c r="AV138" s="13" t="s">
        <v>84</v>
      </c>
      <c r="AW138" s="13" t="s">
        <v>37</v>
      </c>
      <c r="AX138" s="13" t="s">
        <v>82</v>
      </c>
      <c r="AY138" s="242" t="s">
        <v>127</v>
      </c>
    </row>
    <row r="139" s="14" customFormat="1">
      <c r="A139" s="14"/>
      <c r="B139" s="253"/>
      <c r="C139" s="254"/>
      <c r="D139" s="226" t="s">
        <v>141</v>
      </c>
      <c r="E139" s="255" t="s">
        <v>19</v>
      </c>
      <c r="F139" s="256" t="s">
        <v>220</v>
      </c>
      <c r="G139" s="254"/>
      <c r="H139" s="255" t="s">
        <v>19</v>
      </c>
      <c r="I139" s="257"/>
      <c r="J139" s="254"/>
      <c r="K139" s="254"/>
      <c r="L139" s="258"/>
      <c r="M139" s="259"/>
      <c r="N139" s="260"/>
      <c r="O139" s="260"/>
      <c r="P139" s="260"/>
      <c r="Q139" s="260"/>
      <c r="R139" s="260"/>
      <c r="S139" s="260"/>
      <c r="T139" s="26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2" t="s">
        <v>141</v>
      </c>
      <c r="AU139" s="262" t="s">
        <v>84</v>
      </c>
      <c r="AV139" s="14" t="s">
        <v>82</v>
      </c>
      <c r="AW139" s="14" t="s">
        <v>37</v>
      </c>
      <c r="AX139" s="14" t="s">
        <v>75</v>
      </c>
      <c r="AY139" s="262" t="s">
        <v>127</v>
      </c>
    </row>
    <row r="140" s="2" customFormat="1" ht="16.5" customHeight="1">
      <c r="A140" s="39"/>
      <c r="B140" s="40"/>
      <c r="C140" s="213" t="s">
        <v>221</v>
      </c>
      <c r="D140" s="213" t="s">
        <v>130</v>
      </c>
      <c r="E140" s="214" t="s">
        <v>222</v>
      </c>
      <c r="F140" s="215" t="s">
        <v>223</v>
      </c>
      <c r="G140" s="216" t="s">
        <v>224</v>
      </c>
      <c r="H140" s="217">
        <v>4</v>
      </c>
      <c r="I140" s="218"/>
      <c r="J140" s="219">
        <f>ROUND(I140*H140,2)</f>
        <v>0</v>
      </c>
      <c r="K140" s="215" t="s">
        <v>134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135</v>
      </c>
      <c r="AT140" s="224" t="s">
        <v>130</v>
      </c>
      <c r="AU140" s="224" t="s">
        <v>84</v>
      </c>
      <c r="AY140" s="18" t="s">
        <v>127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135</v>
      </c>
      <c r="BM140" s="224" t="s">
        <v>225</v>
      </c>
    </row>
    <row r="141" s="2" customFormat="1">
      <c r="A141" s="39"/>
      <c r="B141" s="40"/>
      <c r="C141" s="41"/>
      <c r="D141" s="226" t="s">
        <v>137</v>
      </c>
      <c r="E141" s="41"/>
      <c r="F141" s="227" t="s">
        <v>226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84</v>
      </c>
    </row>
    <row r="142" s="2" customFormat="1" ht="16.5" customHeight="1">
      <c r="A142" s="39"/>
      <c r="B142" s="40"/>
      <c r="C142" s="213" t="s">
        <v>8</v>
      </c>
      <c r="D142" s="213" t="s">
        <v>130</v>
      </c>
      <c r="E142" s="214" t="s">
        <v>227</v>
      </c>
      <c r="F142" s="215" t="s">
        <v>228</v>
      </c>
      <c r="G142" s="216" t="s">
        <v>224</v>
      </c>
      <c r="H142" s="217">
        <v>4</v>
      </c>
      <c r="I142" s="218"/>
      <c r="J142" s="219">
        <f>ROUND(I142*H142,2)</f>
        <v>0</v>
      </c>
      <c r="K142" s="215" t="s">
        <v>134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135</v>
      </c>
      <c r="AT142" s="224" t="s">
        <v>130</v>
      </c>
      <c r="AU142" s="224" t="s">
        <v>84</v>
      </c>
      <c r="AY142" s="18" t="s">
        <v>127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135</v>
      </c>
      <c r="BM142" s="224" t="s">
        <v>229</v>
      </c>
    </row>
    <row r="143" s="2" customFormat="1">
      <c r="A143" s="39"/>
      <c r="B143" s="40"/>
      <c r="C143" s="41"/>
      <c r="D143" s="226" t="s">
        <v>137</v>
      </c>
      <c r="E143" s="41"/>
      <c r="F143" s="227" t="s">
        <v>230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137</v>
      </c>
      <c r="AU143" s="18" t="s">
        <v>84</v>
      </c>
    </row>
    <row r="144" s="2" customFormat="1" ht="21.75" customHeight="1">
      <c r="A144" s="39"/>
      <c r="B144" s="40"/>
      <c r="C144" s="213" t="s">
        <v>231</v>
      </c>
      <c r="D144" s="213" t="s">
        <v>130</v>
      </c>
      <c r="E144" s="214" t="s">
        <v>232</v>
      </c>
      <c r="F144" s="215" t="s">
        <v>233</v>
      </c>
      <c r="G144" s="216" t="s">
        <v>234</v>
      </c>
      <c r="H144" s="217">
        <v>100</v>
      </c>
      <c r="I144" s="218"/>
      <c r="J144" s="219">
        <f>ROUND(I144*H144,2)</f>
        <v>0</v>
      </c>
      <c r="K144" s="215" t="s">
        <v>134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135</v>
      </c>
      <c r="AT144" s="224" t="s">
        <v>130</v>
      </c>
      <c r="AU144" s="224" t="s">
        <v>84</v>
      </c>
      <c r="AY144" s="18" t="s">
        <v>127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135</v>
      </c>
      <c r="BM144" s="224" t="s">
        <v>235</v>
      </c>
    </row>
    <row r="145" s="2" customFormat="1">
      <c r="A145" s="39"/>
      <c r="B145" s="40"/>
      <c r="C145" s="41"/>
      <c r="D145" s="226" t="s">
        <v>137</v>
      </c>
      <c r="E145" s="41"/>
      <c r="F145" s="227" t="s">
        <v>236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84</v>
      </c>
    </row>
    <row r="146" s="2" customFormat="1" ht="21.75" customHeight="1">
      <c r="A146" s="39"/>
      <c r="B146" s="40"/>
      <c r="C146" s="213" t="s">
        <v>237</v>
      </c>
      <c r="D146" s="213" t="s">
        <v>130</v>
      </c>
      <c r="E146" s="214" t="s">
        <v>238</v>
      </c>
      <c r="F146" s="215" t="s">
        <v>239</v>
      </c>
      <c r="G146" s="216" t="s">
        <v>234</v>
      </c>
      <c r="H146" s="217">
        <v>100</v>
      </c>
      <c r="I146" s="218"/>
      <c r="J146" s="219">
        <f>ROUND(I146*H146,2)</f>
        <v>0</v>
      </c>
      <c r="K146" s="215" t="s">
        <v>134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135</v>
      </c>
      <c r="AT146" s="224" t="s">
        <v>130</v>
      </c>
      <c r="AU146" s="224" t="s">
        <v>84</v>
      </c>
      <c r="AY146" s="18" t="s">
        <v>127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82</v>
      </c>
      <c r="BK146" s="225">
        <f>ROUND(I146*H146,2)</f>
        <v>0</v>
      </c>
      <c r="BL146" s="18" t="s">
        <v>135</v>
      </c>
      <c r="BM146" s="224" t="s">
        <v>240</v>
      </c>
    </row>
    <row r="147" s="2" customFormat="1">
      <c r="A147" s="39"/>
      <c r="B147" s="40"/>
      <c r="C147" s="41"/>
      <c r="D147" s="226" t="s">
        <v>137</v>
      </c>
      <c r="E147" s="41"/>
      <c r="F147" s="227" t="s">
        <v>241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137</v>
      </c>
      <c r="AU147" s="18" t="s">
        <v>84</v>
      </c>
    </row>
    <row r="148" s="2" customFormat="1" ht="16.5" customHeight="1">
      <c r="A148" s="39"/>
      <c r="B148" s="40"/>
      <c r="C148" s="213" t="s">
        <v>242</v>
      </c>
      <c r="D148" s="213" t="s">
        <v>130</v>
      </c>
      <c r="E148" s="214" t="s">
        <v>243</v>
      </c>
      <c r="F148" s="215" t="s">
        <v>244</v>
      </c>
      <c r="G148" s="216" t="s">
        <v>145</v>
      </c>
      <c r="H148" s="217">
        <v>18.699999999999999</v>
      </c>
      <c r="I148" s="218"/>
      <c r="J148" s="219">
        <f>ROUND(I148*H148,2)</f>
        <v>0</v>
      </c>
      <c r="K148" s="215" t="s">
        <v>134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135</v>
      </c>
      <c r="AT148" s="224" t="s">
        <v>130</v>
      </c>
      <c r="AU148" s="224" t="s">
        <v>84</v>
      </c>
      <c r="AY148" s="18" t="s">
        <v>127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135</v>
      </c>
      <c r="BM148" s="224" t="s">
        <v>245</v>
      </c>
    </row>
    <row r="149" s="2" customFormat="1">
      <c r="A149" s="39"/>
      <c r="B149" s="40"/>
      <c r="C149" s="41"/>
      <c r="D149" s="226" t="s">
        <v>137</v>
      </c>
      <c r="E149" s="41"/>
      <c r="F149" s="227" t="s">
        <v>246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84</v>
      </c>
    </row>
    <row r="150" s="13" customFormat="1">
      <c r="A150" s="13"/>
      <c r="B150" s="232"/>
      <c r="C150" s="233"/>
      <c r="D150" s="226" t="s">
        <v>141</v>
      </c>
      <c r="E150" s="234" t="s">
        <v>19</v>
      </c>
      <c r="F150" s="235" t="s">
        <v>247</v>
      </c>
      <c r="G150" s="233"/>
      <c r="H150" s="236">
        <v>18.699999999999999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84</v>
      </c>
      <c r="AV150" s="13" t="s">
        <v>84</v>
      </c>
      <c r="AW150" s="13" t="s">
        <v>37</v>
      </c>
      <c r="AX150" s="13" t="s">
        <v>82</v>
      </c>
      <c r="AY150" s="242" t="s">
        <v>127</v>
      </c>
    </row>
    <row r="151" s="2" customFormat="1" ht="16.5" customHeight="1">
      <c r="A151" s="39"/>
      <c r="B151" s="40"/>
      <c r="C151" s="213" t="s">
        <v>248</v>
      </c>
      <c r="D151" s="213" t="s">
        <v>130</v>
      </c>
      <c r="E151" s="214" t="s">
        <v>249</v>
      </c>
      <c r="F151" s="215" t="s">
        <v>250</v>
      </c>
      <c r="G151" s="216" t="s">
        <v>145</v>
      </c>
      <c r="H151" s="217">
        <v>68.200000000000003</v>
      </c>
      <c r="I151" s="218"/>
      <c r="J151" s="219">
        <f>ROUND(I151*H151,2)</f>
        <v>0</v>
      </c>
      <c r="K151" s="215" t="s">
        <v>134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135</v>
      </c>
      <c r="AT151" s="224" t="s">
        <v>130</v>
      </c>
      <c r="AU151" s="224" t="s">
        <v>84</v>
      </c>
      <c r="AY151" s="18" t="s">
        <v>127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82</v>
      </c>
      <c r="BK151" s="225">
        <f>ROUND(I151*H151,2)</f>
        <v>0</v>
      </c>
      <c r="BL151" s="18" t="s">
        <v>135</v>
      </c>
      <c r="BM151" s="224" t="s">
        <v>251</v>
      </c>
    </row>
    <row r="152" s="2" customFormat="1">
      <c r="A152" s="39"/>
      <c r="B152" s="40"/>
      <c r="C152" s="41"/>
      <c r="D152" s="226" t="s">
        <v>137</v>
      </c>
      <c r="E152" s="41"/>
      <c r="F152" s="227" t="s">
        <v>252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137</v>
      </c>
      <c r="AU152" s="18" t="s">
        <v>84</v>
      </c>
    </row>
    <row r="153" s="13" customFormat="1">
      <c r="A153" s="13"/>
      <c r="B153" s="232"/>
      <c r="C153" s="233"/>
      <c r="D153" s="226" t="s">
        <v>141</v>
      </c>
      <c r="E153" s="234" t="s">
        <v>19</v>
      </c>
      <c r="F153" s="235" t="s">
        <v>253</v>
      </c>
      <c r="G153" s="233"/>
      <c r="H153" s="236">
        <v>68.200000000000003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141</v>
      </c>
      <c r="AU153" s="242" t="s">
        <v>84</v>
      </c>
      <c r="AV153" s="13" t="s">
        <v>84</v>
      </c>
      <c r="AW153" s="13" t="s">
        <v>37</v>
      </c>
      <c r="AX153" s="13" t="s">
        <v>82</v>
      </c>
      <c r="AY153" s="242" t="s">
        <v>127</v>
      </c>
    </row>
    <row r="154" s="2" customFormat="1" ht="16.5" customHeight="1">
      <c r="A154" s="39"/>
      <c r="B154" s="40"/>
      <c r="C154" s="213" t="s">
        <v>254</v>
      </c>
      <c r="D154" s="213" t="s">
        <v>130</v>
      </c>
      <c r="E154" s="214" t="s">
        <v>255</v>
      </c>
      <c r="F154" s="215" t="s">
        <v>256</v>
      </c>
      <c r="G154" s="216" t="s">
        <v>153</v>
      </c>
      <c r="H154" s="217">
        <v>0.095000000000000001</v>
      </c>
      <c r="I154" s="218"/>
      <c r="J154" s="219">
        <f>ROUND(I154*H154,2)</f>
        <v>0</v>
      </c>
      <c r="K154" s="215" t="s">
        <v>134</v>
      </c>
      <c r="L154" s="45"/>
      <c r="M154" s="220" t="s">
        <v>19</v>
      </c>
      <c r="N154" s="221" t="s">
        <v>46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135</v>
      </c>
      <c r="AT154" s="224" t="s">
        <v>130</v>
      </c>
      <c r="AU154" s="224" t="s">
        <v>84</v>
      </c>
      <c r="AY154" s="18" t="s">
        <v>127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82</v>
      </c>
      <c r="BK154" s="225">
        <f>ROUND(I154*H154,2)</f>
        <v>0</v>
      </c>
      <c r="BL154" s="18" t="s">
        <v>135</v>
      </c>
      <c r="BM154" s="224" t="s">
        <v>257</v>
      </c>
    </row>
    <row r="155" s="2" customFormat="1">
      <c r="A155" s="39"/>
      <c r="B155" s="40"/>
      <c r="C155" s="41"/>
      <c r="D155" s="226" t="s">
        <v>137</v>
      </c>
      <c r="E155" s="41"/>
      <c r="F155" s="227" t="s">
        <v>258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137</v>
      </c>
      <c r="AU155" s="18" t="s">
        <v>84</v>
      </c>
    </row>
    <row r="156" s="2" customFormat="1" ht="16.5" customHeight="1">
      <c r="A156" s="39"/>
      <c r="B156" s="40"/>
      <c r="C156" s="243" t="s">
        <v>7</v>
      </c>
      <c r="D156" s="243" t="s">
        <v>150</v>
      </c>
      <c r="E156" s="244" t="s">
        <v>259</v>
      </c>
      <c r="F156" s="245" t="s">
        <v>260</v>
      </c>
      <c r="G156" s="246" t="s">
        <v>189</v>
      </c>
      <c r="H156" s="247">
        <v>72</v>
      </c>
      <c r="I156" s="248"/>
      <c r="J156" s="249">
        <f>ROUND(I156*H156,2)</f>
        <v>0</v>
      </c>
      <c r="K156" s="245" t="s">
        <v>134</v>
      </c>
      <c r="L156" s="250"/>
      <c r="M156" s="251" t="s">
        <v>19</v>
      </c>
      <c r="N156" s="252" t="s">
        <v>46</v>
      </c>
      <c r="O156" s="85"/>
      <c r="P156" s="222">
        <f>O156*H156</f>
        <v>0</v>
      </c>
      <c r="Q156" s="222">
        <v>0.00123</v>
      </c>
      <c r="R156" s="222">
        <f>Q156*H156</f>
        <v>0.08856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154</v>
      </c>
      <c r="AT156" s="224" t="s">
        <v>150</v>
      </c>
      <c r="AU156" s="224" t="s">
        <v>84</v>
      </c>
      <c r="AY156" s="18" t="s">
        <v>127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82</v>
      </c>
      <c r="BK156" s="225">
        <f>ROUND(I156*H156,2)</f>
        <v>0</v>
      </c>
      <c r="BL156" s="18" t="s">
        <v>135</v>
      </c>
      <c r="BM156" s="224" t="s">
        <v>261</v>
      </c>
    </row>
    <row r="157" s="2" customFormat="1">
      <c r="A157" s="39"/>
      <c r="B157" s="40"/>
      <c r="C157" s="41"/>
      <c r="D157" s="226" t="s">
        <v>137</v>
      </c>
      <c r="E157" s="41"/>
      <c r="F157" s="227" t="s">
        <v>260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137</v>
      </c>
      <c r="AU157" s="18" t="s">
        <v>84</v>
      </c>
    </row>
    <row r="158" s="13" customFormat="1">
      <c r="A158" s="13"/>
      <c r="B158" s="232"/>
      <c r="C158" s="233"/>
      <c r="D158" s="226" t="s">
        <v>141</v>
      </c>
      <c r="E158" s="234" t="s">
        <v>19</v>
      </c>
      <c r="F158" s="235" t="s">
        <v>262</v>
      </c>
      <c r="G158" s="233"/>
      <c r="H158" s="236">
        <v>72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141</v>
      </c>
      <c r="AU158" s="242" t="s">
        <v>84</v>
      </c>
      <c r="AV158" s="13" t="s">
        <v>84</v>
      </c>
      <c r="AW158" s="13" t="s">
        <v>37</v>
      </c>
      <c r="AX158" s="13" t="s">
        <v>82</v>
      </c>
      <c r="AY158" s="242" t="s">
        <v>127</v>
      </c>
    </row>
    <row r="159" s="2" customFormat="1" ht="16.5" customHeight="1">
      <c r="A159" s="39"/>
      <c r="B159" s="40"/>
      <c r="C159" s="243" t="s">
        <v>263</v>
      </c>
      <c r="D159" s="243" t="s">
        <v>150</v>
      </c>
      <c r="E159" s="244" t="s">
        <v>264</v>
      </c>
      <c r="F159" s="245" t="s">
        <v>265</v>
      </c>
      <c r="G159" s="246" t="s">
        <v>189</v>
      </c>
      <c r="H159" s="247">
        <v>36</v>
      </c>
      <c r="I159" s="248"/>
      <c r="J159" s="249">
        <f>ROUND(I159*H159,2)</f>
        <v>0</v>
      </c>
      <c r="K159" s="245" t="s">
        <v>134</v>
      </c>
      <c r="L159" s="250"/>
      <c r="M159" s="251" t="s">
        <v>19</v>
      </c>
      <c r="N159" s="252" t="s">
        <v>46</v>
      </c>
      <c r="O159" s="85"/>
      <c r="P159" s="222">
        <f>O159*H159</f>
        <v>0</v>
      </c>
      <c r="Q159" s="222">
        <v>0.00018000000000000001</v>
      </c>
      <c r="R159" s="222">
        <f>Q159*H159</f>
        <v>0.0064800000000000005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154</v>
      </c>
      <c r="AT159" s="224" t="s">
        <v>150</v>
      </c>
      <c r="AU159" s="224" t="s">
        <v>84</v>
      </c>
      <c r="AY159" s="18" t="s">
        <v>127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135</v>
      </c>
      <c r="BM159" s="224" t="s">
        <v>266</v>
      </c>
    </row>
    <row r="160" s="2" customFormat="1">
      <c r="A160" s="39"/>
      <c r="B160" s="40"/>
      <c r="C160" s="41"/>
      <c r="D160" s="226" t="s">
        <v>137</v>
      </c>
      <c r="E160" s="41"/>
      <c r="F160" s="227" t="s">
        <v>265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137</v>
      </c>
      <c r="AU160" s="18" t="s">
        <v>84</v>
      </c>
    </row>
    <row r="161" s="13" customFormat="1">
      <c r="A161" s="13"/>
      <c r="B161" s="232"/>
      <c r="C161" s="233"/>
      <c r="D161" s="226" t="s">
        <v>141</v>
      </c>
      <c r="E161" s="234" t="s">
        <v>19</v>
      </c>
      <c r="F161" s="235" t="s">
        <v>197</v>
      </c>
      <c r="G161" s="233"/>
      <c r="H161" s="236">
        <v>36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84</v>
      </c>
      <c r="AV161" s="13" t="s">
        <v>84</v>
      </c>
      <c r="AW161" s="13" t="s">
        <v>37</v>
      </c>
      <c r="AX161" s="13" t="s">
        <v>82</v>
      </c>
      <c r="AY161" s="242" t="s">
        <v>127</v>
      </c>
    </row>
    <row r="162" s="12" customFormat="1" ht="25.92" customHeight="1">
      <c r="A162" s="12"/>
      <c r="B162" s="197"/>
      <c r="C162" s="198"/>
      <c r="D162" s="199" t="s">
        <v>74</v>
      </c>
      <c r="E162" s="200" t="s">
        <v>267</v>
      </c>
      <c r="F162" s="200" t="s">
        <v>268</v>
      </c>
      <c r="G162" s="198"/>
      <c r="H162" s="198"/>
      <c r="I162" s="201"/>
      <c r="J162" s="202">
        <f>BK162</f>
        <v>0</v>
      </c>
      <c r="K162" s="198"/>
      <c r="L162" s="203"/>
      <c r="M162" s="204"/>
      <c r="N162" s="205"/>
      <c r="O162" s="205"/>
      <c r="P162" s="206">
        <f>SUM(P163:P194)</f>
        <v>0</v>
      </c>
      <c r="Q162" s="205"/>
      <c r="R162" s="206">
        <f>SUM(R163:R194)</f>
        <v>0</v>
      </c>
      <c r="S162" s="205"/>
      <c r="T162" s="207">
        <f>SUM(T163:T194)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135</v>
      </c>
      <c r="AT162" s="209" t="s">
        <v>74</v>
      </c>
      <c r="AU162" s="209" t="s">
        <v>75</v>
      </c>
      <c r="AY162" s="208" t="s">
        <v>127</v>
      </c>
      <c r="BK162" s="210">
        <f>SUM(BK163:BK194)</f>
        <v>0</v>
      </c>
    </row>
    <row r="163" s="2" customFormat="1" ht="24.15" customHeight="1">
      <c r="A163" s="39"/>
      <c r="B163" s="40"/>
      <c r="C163" s="213" t="s">
        <v>269</v>
      </c>
      <c r="D163" s="213" t="s">
        <v>130</v>
      </c>
      <c r="E163" s="214" t="s">
        <v>270</v>
      </c>
      <c r="F163" s="215" t="s">
        <v>271</v>
      </c>
      <c r="G163" s="216" t="s">
        <v>153</v>
      </c>
      <c r="H163" s="217">
        <v>54.634999999999998</v>
      </c>
      <c r="I163" s="218"/>
      <c r="J163" s="219">
        <f>ROUND(I163*H163,2)</f>
        <v>0</v>
      </c>
      <c r="K163" s="215" t="s">
        <v>134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272</v>
      </c>
      <c r="AT163" s="224" t="s">
        <v>130</v>
      </c>
      <c r="AU163" s="224" t="s">
        <v>82</v>
      </c>
      <c r="AY163" s="18" t="s">
        <v>127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272</v>
      </c>
      <c r="BM163" s="224" t="s">
        <v>273</v>
      </c>
    </row>
    <row r="164" s="2" customFormat="1">
      <c r="A164" s="39"/>
      <c r="B164" s="40"/>
      <c r="C164" s="41"/>
      <c r="D164" s="226" t="s">
        <v>137</v>
      </c>
      <c r="E164" s="41"/>
      <c r="F164" s="227" t="s">
        <v>274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137</v>
      </c>
      <c r="AU164" s="18" t="s">
        <v>82</v>
      </c>
    </row>
    <row r="165" s="2" customFormat="1">
      <c r="A165" s="39"/>
      <c r="B165" s="40"/>
      <c r="C165" s="41"/>
      <c r="D165" s="226" t="s">
        <v>139</v>
      </c>
      <c r="E165" s="41"/>
      <c r="F165" s="231" t="s">
        <v>275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82</v>
      </c>
    </row>
    <row r="166" s="14" customFormat="1">
      <c r="A166" s="14"/>
      <c r="B166" s="253"/>
      <c r="C166" s="254"/>
      <c r="D166" s="226" t="s">
        <v>141</v>
      </c>
      <c r="E166" s="255" t="s">
        <v>19</v>
      </c>
      <c r="F166" s="256" t="s">
        <v>276</v>
      </c>
      <c r="G166" s="254"/>
      <c r="H166" s="255" t="s">
        <v>19</v>
      </c>
      <c r="I166" s="257"/>
      <c r="J166" s="254"/>
      <c r="K166" s="254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141</v>
      </c>
      <c r="AU166" s="262" t="s">
        <v>82</v>
      </c>
      <c r="AV166" s="14" t="s">
        <v>82</v>
      </c>
      <c r="AW166" s="14" t="s">
        <v>37</v>
      </c>
      <c r="AX166" s="14" t="s">
        <v>75</v>
      </c>
      <c r="AY166" s="262" t="s">
        <v>127</v>
      </c>
    </row>
    <row r="167" s="13" customFormat="1">
      <c r="A167" s="13"/>
      <c r="B167" s="232"/>
      <c r="C167" s="233"/>
      <c r="D167" s="226" t="s">
        <v>141</v>
      </c>
      <c r="E167" s="234" t="s">
        <v>19</v>
      </c>
      <c r="F167" s="235" t="s">
        <v>277</v>
      </c>
      <c r="G167" s="233"/>
      <c r="H167" s="236">
        <v>54.445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141</v>
      </c>
      <c r="AU167" s="242" t="s">
        <v>82</v>
      </c>
      <c r="AV167" s="13" t="s">
        <v>84</v>
      </c>
      <c r="AW167" s="13" t="s">
        <v>37</v>
      </c>
      <c r="AX167" s="13" t="s">
        <v>75</v>
      </c>
      <c r="AY167" s="242" t="s">
        <v>127</v>
      </c>
    </row>
    <row r="168" s="14" customFormat="1">
      <c r="A168" s="14"/>
      <c r="B168" s="253"/>
      <c r="C168" s="254"/>
      <c r="D168" s="226" t="s">
        <v>141</v>
      </c>
      <c r="E168" s="255" t="s">
        <v>19</v>
      </c>
      <c r="F168" s="256" t="s">
        <v>278</v>
      </c>
      <c r="G168" s="254"/>
      <c r="H168" s="255" t="s">
        <v>19</v>
      </c>
      <c r="I168" s="257"/>
      <c r="J168" s="254"/>
      <c r="K168" s="254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141</v>
      </c>
      <c r="AU168" s="262" t="s">
        <v>82</v>
      </c>
      <c r="AV168" s="14" t="s">
        <v>82</v>
      </c>
      <c r="AW168" s="14" t="s">
        <v>37</v>
      </c>
      <c r="AX168" s="14" t="s">
        <v>75</v>
      </c>
      <c r="AY168" s="262" t="s">
        <v>127</v>
      </c>
    </row>
    <row r="169" s="14" customFormat="1">
      <c r="A169" s="14"/>
      <c r="B169" s="253"/>
      <c r="C169" s="254"/>
      <c r="D169" s="226" t="s">
        <v>141</v>
      </c>
      <c r="E169" s="255" t="s">
        <v>19</v>
      </c>
      <c r="F169" s="256" t="s">
        <v>279</v>
      </c>
      <c r="G169" s="254"/>
      <c r="H169" s="255" t="s">
        <v>19</v>
      </c>
      <c r="I169" s="257"/>
      <c r="J169" s="254"/>
      <c r="K169" s="254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141</v>
      </c>
      <c r="AU169" s="262" t="s">
        <v>82</v>
      </c>
      <c r="AV169" s="14" t="s">
        <v>82</v>
      </c>
      <c r="AW169" s="14" t="s">
        <v>37</v>
      </c>
      <c r="AX169" s="14" t="s">
        <v>75</v>
      </c>
      <c r="AY169" s="262" t="s">
        <v>127</v>
      </c>
    </row>
    <row r="170" s="13" customFormat="1">
      <c r="A170" s="13"/>
      <c r="B170" s="232"/>
      <c r="C170" s="233"/>
      <c r="D170" s="226" t="s">
        <v>141</v>
      </c>
      <c r="E170" s="234" t="s">
        <v>19</v>
      </c>
      <c r="F170" s="235" t="s">
        <v>280</v>
      </c>
      <c r="G170" s="233"/>
      <c r="H170" s="236">
        <v>0.19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141</v>
      </c>
      <c r="AU170" s="242" t="s">
        <v>82</v>
      </c>
      <c r="AV170" s="13" t="s">
        <v>84</v>
      </c>
      <c r="AW170" s="13" t="s">
        <v>37</v>
      </c>
      <c r="AX170" s="13" t="s">
        <v>75</v>
      </c>
      <c r="AY170" s="242" t="s">
        <v>127</v>
      </c>
    </row>
    <row r="171" s="15" customFormat="1">
      <c r="A171" s="15"/>
      <c r="B171" s="263"/>
      <c r="C171" s="264"/>
      <c r="D171" s="226" t="s">
        <v>141</v>
      </c>
      <c r="E171" s="265" t="s">
        <v>19</v>
      </c>
      <c r="F171" s="266" t="s">
        <v>281</v>
      </c>
      <c r="G171" s="264"/>
      <c r="H171" s="267">
        <v>54.634999999999998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3" t="s">
        <v>141</v>
      </c>
      <c r="AU171" s="273" t="s">
        <v>82</v>
      </c>
      <c r="AV171" s="15" t="s">
        <v>135</v>
      </c>
      <c r="AW171" s="15" t="s">
        <v>37</v>
      </c>
      <c r="AX171" s="15" t="s">
        <v>82</v>
      </c>
      <c r="AY171" s="273" t="s">
        <v>127</v>
      </c>
    </row>
    <row r="172" s="2" customFormat="1" ht="16.5" customHeight="1">
      <c r="A172" s="39"/>
      <c r="B172" s="40"/>
      <c r="C172" s="213" t="s">
        <v>282</v>
      </c>
      <c r="D172" s="213" t="s">
        <v>130</v>
      </c>
      <c r="E172" s="214" t="s">
        <v>283</v>
      </c>
      <c r="F172" s="215" t="s">
        <v>284</v>
      </c>
      <c r="G172" s="216" t="s">
        <v>153</v>
      </c>
      <c r="H172" s="217">
        <v>20.57</v>
      </c>
      <c r="I172" s="218"/>
      <c r="J172" s="219">
        <f>ROUND(I172*H172,2)</f>
        <v>0</v>
      </c>
      <c r="K172" s="215" t="s">
        <v>134</v>
      </c>
      <c r="L172" s="45"/>
      <c r="M172" s="220" t="s">
        <v>19</v>
      </c>
      <c r="N172" s="221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272</v>
      </c>
      <c r="AT172" s="224" t="s">
        <v>130</v>
      </c>
      <c r="AU172" s="224" t="s">
        <v>82</v>
      </c>
      <c r="AY172" s="18" t="s">
        <v>127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82</v>
      </c>
      <c r="BK172" s="225">
        <f>ROUND(I172*H172,2)</f>
        <v>0</v>
      </c>
      <c r="BL172" s="18" t="s">
        <v>272</v>
      </c>
      <c r="BM172" s="224" t="s">
        <v>285</v>
      </c>
    </row>
    <row r="173" s="2" customFormat="1">
      <c r="A173" s="39"/>
      <c r="B173" s="40"/>
      <c r="C173" s="41"/>
      <c r="D173" s="226" t="s">
        <v>137</v>
      </c>
      <c r="E173" s="41"/>
      <c r="F173" s="227" t="s">
        <v>286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137</v>
      </c>
      <c r="AU173" s="18" t="s">
        <v>82</v>
      </c>
    </row>
    <row r="174" s="2" customFormat="1" ht="16.5" customHeight="1">
      <c r="A174" s="39"/>
      <c r="B174" s="40"/>
      <c r="C174" s="213" t="s">
        <v>287</v>
      </c>
      <c r="D174" s="213" t="s">
        <v>130</v>
      </c>
      <c r="E174" s="214" t="s">
        <v>288</v>
      </c>
      <c r="F174" s="215" t="s">
        <v>289</v>
      </c>
      <c r="G174" s="216" t="s">
        <v>153</v>
      </c>
      <c r="H174" s="217">
        <v>54.634999999999998</v>
      </c>
      <c r="I174" s="218"/>
      <c r="J174" s="219">
        <f>ROUND(I174*H174,2)</f>
        <v>0</v>
      </c>
      <c r="K174" s="215" t="s">
        <v>134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272</v>
      </c>
      <c r="AT174" s="224" t="s">
        <v>130</v>
      </c>
      <c r="AU174" s="224" t="s">
        <v>82</v>
      </c>
      <c r="AY174" s="18" t="s">
        <v>127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272</v>
      </c>
      <c r="BM174" s="224" t="s">
        <v>290</v>
      </c>
    </row>
    <row r="175" s="2" customFormat="1">
      <c r="A175" s="39"/>
      <c r="B175" s="40"/>
      <c r="C175" s="41"/>
      <c r="D175" s="226" t="s">
        <v>137</v>
      </c>
      <c r="E175" s="41"/>
      <c r="F175" s="227" t="s">
        <v>291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137</v>
      </c>
      <c r="AU175" s="18" t="s">
        <v>82</v>
      </c>
    </row>
    <row r="176" s="14" customFormat="1">
      <c r="A176" s="14"/>
      <c r="B176" s="253"/>
      <c r="C176" s="254"/>
      <c r="D176" s="226" t="s">
        <v>141</v>
      </c>
      <c r="E176" s="255" t="s">
        <v>19</v>
      </c>
      <c r="F176" s="256" t="s">
        <v>292</v>
      </c>
      <c r="G176" s="254"/>
      <c r="H176" s="255" t="s">
        <v>19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141</v>
      </c>
      <c r="AU176" s="262" t="s">
        <v>82</v>
      </c>
      <c r="AV176" s="14" t="s">
        <v>82</v>
      </c>
      <c r="AW176" s="14" t="s">
        <v>37</v>
      </c>
      <c r="AX176" s="14" t="s">
        <v>75</v>
      </c>
      <c r="AY176" s="262" t="s">
        <v>127</v>
      </c>
    </row>
    <row r="177" s="14" customFormat="1">
      <c r="A177" s="14"/>
      <c r="B177" s="253"/>
      <c r="C177" s="254"/>
      <c r="D177" s="226" t="s">
        <v>141</v>
      </c>
      <c r="E177" s="255" t="s">
        <v>19</v>
      </c>
      <c r="F177" s="256" t="s">
        <v>293</v>
      </c>
      <c r="G177" s="254"/>
      <c r="H177" s="255" t="s">
        <v>19</v>
      </c>
      <c r="I177" s="257"/>
      <c r="J177" s="254"/>
      <c r="K177" s="254"/>
      <c r="L177" s="258"/>
      <c r="M177" s="259"/>
      <c r="N177" s="260"/>
      <c r="O177" s="260"/>
      <c r="P177" s="260"/>
      <c r="Q177" s="260"/>
      <c r="R177" s="260"/>
      <c r="S177" s="260"/>
      <c r="T177" s="26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2" t="s">
        <v>141</v>
      </c>
      <c r="AU177" s="262" t="s">
        <v>82</v>
      </c>
      <c r="AV177" s="14" t="s">
        <v>82</v>
      </c>
      <c r="AW177" s="14" t="s">
        <v>37</v>
      </c>
      <c r="AX177" s="14" t="s">
        <v>75</v>
      </c>
      <c r="AY177" s="262" t="s">
        <v>127</v>
      </c>
    </row>
    <row r="178" s="13" customFormat="1">
      <c r="A178" s="13"/>
      <c r="B178" s="232"/>
      <c r="C178" s="233"/>
      <c r="D178" s="226" t="s">
        <v>141</v>
      </c>
      <c r="E178" s="234" t="s">
        <v>19</v>
      </c>
      <c r="F178" s="235" t="s">
        <v>294</v>
      </c>
      <c r="G178" s="233"/>
      <c r="H178" s="236">
        <v>54.445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141</v>
      </c>
      <c r="AU178" s="242" t="s">
        <v>82</v>
      </c>
      <c r="AV178" s="13" t="s">
        <v>84</v>
      </c>
      <c r="AW178" s="13" t="s">
        <v>37</v>
      </c>
      <c r="AX178" s="13" t="s">
        <v>75</v>
      </c>
      <c r="AY178" s="242" t="s">
        <v>127</v>
      </c>
    </row>
    <row r="179" s="14" customFormat="1">
      <c r="A179" s="14"/>
      <c r="B179" s="253"/>
      <c r="C179" s="254"/>
      <c r="D179" s="226" t="s">
        <v>141</v>
      </c>
      <c r="E179" s="255" t="s">
        <v>19</v>
      </c>
      <c r="F179" s="256" t="s">
        <v>295</v>
      </c>
      <c r="G179" s="254"/>
      <c r="H179" s="255" t="s">
        <v>19</v>
      </c>
      <c r="I179" s="257"/>
      <c r="J179" s="254"/>
      <c r="K179" s="254"/>
      <c r="L179" s="258"/>
      <c r="M179" s="259"/>
      <c r="N179" s="260"/>
      <c r="O179" s="260"/>
      <c r="P179" s="260"/>
      <c r="Q179" s="260"/>
      <c r="R179" s="260"/>
      <c r="S179" s="260"/>
      <c r="T179" s="26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2" t="s">
        <v>141</v>
      </c>
      <c r="AU179" s="262" t="s">
        <v>82</v>
      </c>
      <c r="AV179" s="14" t="s">
        <v>82</v>
      </c>
      <c r="AW179" s="14" t="s">
        <v>37</v>
      </c>
      <c r="AX179" s="14" t="s">
        <v>75</v>
      </c>
      <c r="AY179" s="262" t="s">
        <v>127</v>
      </c>
    </row>
    <row r="180" s="14" customFormat="1">
      <c r="A180" s="14"/>
      <c r="B180" s="253"/>
      <c r="C180" s="254"/>
      <c r="D180" s="226" t="s">
        <v>141</v>
      </c>
      <c r="E180" s="255" t="s">
        <v>19</v>
      </c>
      <c r="F180" s="256" t="s">
        <v>279</v>
      </c>
      <c r="G180" s="254"/>
      <c r="H180" s="255" t="s">
        <v>19</v>
      </c>
      <c r="I180" s="257"/>
      <c r="J180" s="254"/>
      <c r="K180" s="254"/>
      <c r="L180" s="258"/>
      <c r="M180" s="259"/>
      <c r="N180" s="260"/>
      <c r="O180" s="260"/>
      <c r="P180" s="260"/>
      <c r="Q180" s="260"/>
      <c r="R180" s="260"/>
      <c r="S180" s="260"/>
      <c r="T180" s="26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2" t="s">
        <v>141</v>
      </c>
      <c r="AU180" s="262" t="s">
        <v>82</v>
      </c>
      <c r="AV180" s="14" t="s">
        <v>82</v>
      </c>
      <c r="AW180" s="14" t="s">
        <v>37</v>
      </c>
      <c r="AX180" s="14" t="s">
        <v>75</v>
      </c>
      <c r="AY180" s="262" t="s">
        <v>127</v>
      </c>
    </row>
    <row r="181" s="13" customFormat="1">
      <c r="A181" s="13"/>
      <c r="B181" s="232"/>
      <c r="C181" s="233"/>
      <c r="D181" s="226" t="s">
        <v>141</v>
      </c>
      <c r="E181" s="234" t="s">
        <v>19</v>
      </c>
      <c r="F181" s="235" t="s">
        <v>280</v>
      </c>
      <c r="G181" s="233"/>
      <c r="H181" s="236">
        <v>0.19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141</v>
      </c>
      <c r="AU181" s="242" t="s">
        <v>82</v>
      </c>
      <c r="AV181" s="13" t="s">
        <v>84</v>
      </c>
      <c r="AW181" s="13" t="s">
        <v>37</v>
      </c>
      <c r="AX181" s="13" t="s">
        <v>75</v>
      </c>
      <c r="AY181" s="242" t="s">
        <v>127</v>
      </c>
    </row>
    <row r="182" s="15" customFormat="1">
      <c r="A182" s="15"/>
      <c r="B182" s="263"/>
      <c r="C182" s="264"/>
      <c r="D182" s="226" t="s">
        <v>141</v>
      </c>
      <c r="E182" s="265" t="s">
        <v>19</v>
      </c>
      <c r="F182" s="266" t="s">
        <v>281</v>
      </c>
      <c r="G182" s="264"/>
      <c r="H182" s="267">
        <v>54.634999999999998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3" t="s">
        <v>141</v>
      </c>
      <c r="AU182" s="273" t="s">
        <v>82</v>
      </c>
      <c r="AV182" s="15" t="s">
        <v>135</v>
      </c>
      <c r="AW182" s="15" t="s">
        <v>37</v>
      </c>
      <c r="AX182" s="15" t="s">
        <v>82</v>
      </c>
      <c r="AY182" s="273" t="s">
        <v>127</v>
      </c>
    </row>
    <row r="183" s="2" customFormat="1" ht="16.5" customHeight="1">
      <c r="A183" s="39"/>
      <c r="B183" s="40"/>
      <c r="C183" s="213" t="s">
        <v>296</v>
      </c>
      <c r="D183" s="213" t="s">
        <v>130</v>
      </c>
      <c r="E183" s="214" t="s">
        <v>297</v>
      </c>
      <c r="F183" s="215" t="s">
        <v>298</v>
      </c>
      <c r="G183" s="216" t="s">
        <v>189</v>
      </c>
      <c r="H183" s="217">
        <v>3</v>
      </c>
      <c r="I183" s="218"/>
      <c r="J183" s="219">
        <f>ROUND(I183*H183,2)</f>
        <v>0</v>
      </c>
      <c r="K183" s="215" t="s">
        <v>134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272</v>
      </c>
      <c r="AT183" s="224" t="s">
        <v>130</v>
      </c>
      <c r="AU183" s="224" t="s">
        <v>82</v>
      </c>
      <c r="AY183" s="18" t="s">
        <v>127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82</v>
      </c>
      <c r="BK183" s="225">
        <f>ROUND(I183*H183,2)</f>
        <v>0</v>
      </c>
      <c r="BL183" s="18" t="s">
        <v>272</v>
      </c>
      <c r="BM183" s="224" t="s">
        <v>299</v>
      </c>
    </row>
    <row r="184" s="2" customFormat="1">
      <c r="A184" s="39"/>
      <c r="B184" s="40"/>
      <c r="C184" s="41"/>
      <c r="D184" s="226" t="s">
        <v>137</v>
      </c>
      <c r="E184" s="41"/>
      <c r="F184" s="227" t="s">
        <v>300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137</v>
      </c>
      <c r="AU184" s="18" t="s">
        <v>82</v>
      </c>
    </row>
    <row r="185" s="14" customFormat="1">
      <c r="A185" s="14"/>
      <c r="B185" s="253"/>
      <c r="C185" s="254"/>
      <c r="D185" s="226" t="s">
        <v>141</v>
      </c>
      <c r="E185" s="255" t="s">
        <v>19</v>
      </c>
      <c r="F185" s="256" t="s">
        <v>301</v>
      </c>
      <c r="G185" s="254"/>
      <c r="H185" s="255" t="s">
        <v>19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141</v>
      </c>
      <c r="AU185" s="262" t="s">
        <v>82</v>
      </c>
      <c r="AV185" s="14" t="s">
        <v>82</v>
      </c>
      <c r="AW185" s="14" t="s">
        <v>37</v>
      </c>
      <c r="AX185" s="14" t="s">
        <v>75</v>
      </c>
      <c r="AY185" s="262" t="s">
        <v>127</v>
      </c>
    </row>
    <row r="186" s="14" customFormat="1">
      <c r="A186" s="14"/>
      <c r="B186" s="253"/>
      <c r="C186" s="254"/>
      <c r="D186" s="226" t="s">
        <v>141</v>
      </c>
      <c r="E186" s="255" t="s">
        <v>19</v>
      </c>
      <c r="F186" s="256" t="s">
        <v>302</v>
      </c>
      <c r="G186" s="254"/>
      <c r="H186" s="255" t="s">
        <v>19</v>
      </c>
      <c r="I186" s="257"/>
      <c r="J186" s="254"/>
      <c r="K186" s="254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141</v>
      </c>
      <c r="AU186" s="262" t="s">
        <v>82</v>
      </c>
      <c r="AV186" s="14" t="s">
        <v>82</v>
      </c>
      <c r="AW186" s="14" t="s">
        <v>37</v>
      </c>
      <c r="AX186" s="14" t="s">
        <v>75</v>
      </c>
      <c r="AY186" s="262" t="s">
        <v>127</v>
      </c>
    </row>
    <row r="187" s="14" customFormat="1">
      <c r="A187" s="14"/>
      <c r="B187" s="253"/>
      <c r="C187" s="254"/>
      <c r="D187" s="226" t="s">
        <v>141</v>
      </c>
      <c r="E187" s="255" t="s">
        <v>19</v>
      </c>
      <c r="F187" s="256" t="s">
        <v>303</v>
      </c>
      <c r="G187" s="254"/>
      <c r="H187" s="255" t="s">
        <v>19</v>
      </c>
      <c r="I187" s="257"/>
      <c r="J187" s="254"/>
      <c r="K187" s="254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141</v>
      </c>
      <c r="AU187" s="262" t="s">
        <v>82</v>
      </c>
      <c r="AV187" s="14" t="s">
        <v>82</v>
      </c>
      <c r="AW187" s="14" t="s">
        <v>37</v>
      </c>
      <c r="AX187" s="14" t="s">
        <v>75</v>
      </c>
      <c r="AY187" s="262" t="s">
        <v>127</v>
      </c>
    </row>
    <row r="188" s="14" customFormat="1">
      <c r="A188" s="14"/>
      <c r="B188" s="253"/>
      <c r="C188" s="254"/>
      <c r="D188" s="226" t="s">
        <v>141</v>
      </c>
      <c r="E188" s="255" t="s">
        <v>19</v>
      </c>
      <c r="F188" s="256" t="s">
        <v>304</v>
      </c>
      <c r="G188" s="254"/>
      <c r="H188" s="255" t="s">
        <v>19</v>
      </c>
      <c r="I188" s="257"/>
      <c r="J188" s="254"/>
      <c r="K188" s="254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141</v>
      </c>
      <c r="AU188" s="262" t="s">
        <v>82</v>
      </c>
      <c r="AV188" s="14" t="s">
        <v>82</v>
      </c>
      <c r="AW188" s="14" t="s">
        <v>37</v>
      </c>
      <c r="AX188" s="14" t="s">
        <v>75</v>
      </c>
      <c r="AY188" s="262" t="s">
        <v>127</v>
      </c>
    </row>
    <row r="189" s="14" customFormat="1">
      <c r="A189" s="14"/>
      <c r="B189" s="253"/>
      <c r="C189" s="254"/>
      <c r="D189" s="226" t="s">
        <v>141</v>
      </c>
      <c r="E189" s="255" t="s">
        <v>19</v>
      </c>
      <c r="F189" s="256" t="s">
        <v>305</v>
      </c>
      <c r="G189" s="254"/>
      <c r="H189" s="255" t="s">
        <v>19</v>
      </c>
      <c r="I189" s="257"/>
      <c r="J189" s="254"/>
      <c r="K189" s="254"/>
      <c r="L189" s="258"/>
      <c r="M189" s="259"/>
      <c r="N189" s="260"/>
      <c r="O189" s="260"/>
      <c r="P189" s="260"/>
      <c r="Q189" s="260"/>
      <c r="R189" s="260"/>
      <c r="S189" s="260"/>
      <c r="T189" s="26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2" t="s">
        <v>141</v>
      </c>
      <c r="AU189" s="262" t="s">
        <v>82</v>
      </c>
      <c r="AV189" s="14" t="s">
        <v>82</v>
      </c>
      <c r="AW189" s="14" t="s">
        <v>37</v>
      </c>
      <c r="AX189" s="14" t="s">
        <v>75</v>
      </c>
      <c r="AY189" s="262" t="s">
        <v>127</v>
      </c>
    </row>
    <row r="190" s="13" customFormat="1">
      <c r="A190" s="13"/>
      <c r="B190" s="232"/>
      <c r="C190" s="233"/>
      <c r="D190" s="226" t="s">
        <v>141</v>
      </c>
      <c r="E190" s="234" t="s">
        <v>19</v>
      </c>
      <c r="F190" s="235" t="s">
        <v>306</v>
      </c>
      <c r="G190" s="233"/>
      <c r="H190" s="236">
        <v>3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141</v>
      </c>
      <c r="AU190" s="242" t="s">
        <v>82</v>
      </c>
      <c r="AV190" s="13" t="s">
        <v>84</v>
      </c>
      <c r="AW190" s="13" t="s">
        <v>37</v>
      </c>
      <c r="AX190" s="13" t="s">
        <v>82</v>
      </c>
      <c r="AY190" s="242" t="s">
        <v>127</v>
      </c>
    </row>
    <row r="191" s="2" customFormat="1" ht="16.5" customHeight="1">
      <c r="A191" s="39"/>
      <c r="B191" s="40"/>
      <c r="C191" s="213" t="s">
        <v>307</v>
      </c>
      <c r="D191" s="213" t="s">
        <v>130</v>
      </c>
      <c r="E191" s="214" t="s">
        <v>308</v>
      </c>
      <c r="F191" s="215" t="s">
        <v>309</v>
      </c>
      <c r="G191" s="216" t="s">
        <v>189</v>
      </c>
      <c r="H191" s="217">
        <v>1</v>
      </c>
      <c r="I191" s="218"/>
      <c r="J191" s="219">
        <f>ROUND(I191*H191,2)</f>
        <v>0</v>
      </c>
      <c r="K191" s="215" t="s">
        <v>134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272</v>
      </c>
      <c r="AT191" s="224" t="s">
        <v>130</v>
      </c>
      <c r="AU191" s="224" t="s">
        <v>82</v>
      </c>
      <c r="AY191" s="18" t="s">
        <v>127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82</v>
      </c>
      <c r="BK191" s="225">
        <f>ROUND(I191*H191,2)</f>
        <v>0</v>
      </c>
      <c r="BL191" s="18" t="s">
        <v>272</v>
      </c>
      <c r="BM191" s="224" t="s">
        <v>310</v>
      </c>
    </row>
    <row r="192" s="2" customFormat="1">
      <c r="A192" s="39"/>
      <c r="B192" s="40"/>
      <c r="C192" s="41"/>
      <c r="D192" s="226" t="s">
        <v>137</v>
      </c>
      <c r="E192" s="41"/>
      <c r="F192" s="227" t="s">
        <v>311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137</v>
      </c>
      <c r="AU192" s="18" t="s">
        <v>82</v>
      </c>
    </row>
    <row r="193" s="14" customFormat="1">
      <c r="A193" s="14"/>
      <c r="B193" s="253"/>
      <c r="C193" s="254"/>
      <c r="D193" s="226" t="s">
        <v>141</v>
      </c>
      <c r="E193" s="255" t="s">
        <v>19</v>
      </c>
      <c r="F193" s="256" t="s">
        <v>301</v>
      </c>
      <c r="G193" s="254"/>
      <c r="H193" s="255" t="s">
        <v>19</v>
      </c>
      <c r="I193" s="257"/>
      <c r="J193" s="254"/>
      <c r="K193" s="254"/>
      <c r="L193" s="258"/>
      <c r="M193" s="259"/>
      <c r="N193" s="260"/>
      <c r="O193" s="260"/>
      <c r="P193" s="260"/>
      <c r="Q193" s="260"/>
      <c r="R193" s="260"/>
      <c r="S193" s="260"/>
      <c r="T193" s="26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2" t="s">
        <v>141</v>
      </c>
      <c r="AU193" s="262" t="s">
        <v>82</v>
      </c>
      <c r="AV193" s="14" t="s">
        <v>82</v>
      </c>
      <c r="AW193" s="14" t="s">
        <v>37</v>
      </c>
      <c r="AX193" s="14" t="s">
        <v>75</v>
      </c>
      <c r="AY193" s="262" t="s">
        <v>127</v>
      </c>
    </row>
    <row r="194" s="13" customFormat="1">
      <c r="A194" s="13"/>
      <c r="B194" s="232"/>
      <c r="C194" s="233"/>
      <c r="D194" s="226" t="s">
        <v>141</v>
      </c>
      <c r="E194" s="234" t="s">
        <v>19</v>
      </c>
      <c r="F194" s="235" t="s">
        <v>82</v>
      </c>
      <c r="G194" s="233"/>
      <c r="H194" s="236">
        <v>1</v>
      </c>
      <c r="I194" s="237"/>
      <c r="J194" s="233"/>
      <c r="K194" s="233"/>
      <c r="L194" s="238"/>
      <c r="M194" s="274"/>
      <c r="N194" s="275"/>
      <c r="O194" s="275"/>
      <c r="P194" s="275"/>
      <c r="Q194" s="275"/>
      <c r="R194" s="275"/>
      <c r="S194" s="275"/>
      <c r="T194" s="27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141</v>
      </c>
      <c r="AU194" s="242" t="s">
        <v>82</v>
      </c>
      <c r="AV194" s="13" t="s">
        <v>84</v>
      </c>
      <c r="AW194" s="13" t="s">
        <v>37</v>
      </c>
      <c r="AX194" s="13" t="s">
        <v>82</v>
      </c>
      <c r="AY194" s="242" t="s">
        <v>127</v>
      </c>
    </row>
    <row r="195" s="2" customFormat="1" ht="6.96" customHeight="1">
      <c r="A195" s="39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HHTs7iCQaN4TJIQc7xQDxIh5mMVyVTT2xt9O06/5Ux+RccHod1r0EkdOz3OC1rLPhYf77bUtb0VtlspFyBF/vw==" hashValue="OR2bgQ7fQ4V9LWe5B9yznVsSH3IJ/wrawdWjPuQ/MKaa6KcqpGLJnm80OuUt200lNpNymPDawIC96bNdeEmqvw==" algorithmName="SHA-512" password="CC35"/>
  <autoFilter ref="C87:K1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51,882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312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312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ROUND((SUM(BE86:BE89)),  2)</f>
        <v>0</v>
      </c>
      <c r="G35" s="39"/>
      <c r="H35" s="39"/>
      <c r="I35" s="158">
        <v>0.20999999999999999</v>
      </c>
      <c r="J35" s="157">
        <f>ROUND(((SUM(BE86:BE89))*I35),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ROUND((SUM(BF86:BF89)),  2)</f>
        <v>0</v>
      </c>
      <c r="G36" s="39"/>
      <c r="H36" s="39"/>
      <c r="I36" s="158">
        <v>0.14999999999999999</v>
      </c>
      <c r="J36" s="157">
        <f>ROUND(((SUM(BF86:BF89))*I36),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ROUND((SUM(BG86:BG89)),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ROUND((SUM(BH86:BH89)),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ROUND((SUM(BI86:BI89)),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51,882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312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313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112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Oprava propustku v km 51,882 na trati Myjava - Veselí nad Moravou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101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312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VON - Vedlejší a ostatní náklady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Velká nad Veličkou</v>
      </c>
      <c r="G80" s="41"/>
      <c r="H80" s="41"/>
      <c r="I80" s="33" t="s">
        <v>23</v>
      </c>
      <c r="J80" s="73" t="str">
        <f>IF(J14="","",J14)</f>
        <v>30. 9. 2021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25</v>
      </c>
      <c r="D82" s="41"/>
      <c r="E82" s="41"/>
      <c r="F82" s="28" t="str">
        <f>E17</f>
        <v>Správa železnic, s. o.</v>
      </c>
      <c r="G82" s="41"/>
      <c r="H82" s="41"/>
      <c r="I82" s="33" t="s">
        <v>33</v>
      </c>
      <c r="J82" s="37" t="str">
        <f>E23</f>
        <v>F-PROJEKT-DOPRAVNÍ STAVBY s. r. 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31</v>
      </c>
      <c r="D83" s="41"/>
      <c r="E83" s="41"/>
      <c r="F83" s="28" t="str">
        <f>IF(E20="","",E20)</f>
        <v>Vyplň údaj</v>
      </c>
      <c r="G83" s="41"/>
      <c r="H83" s="41"/>
      <c r="I83" s="33" t="s">
        <v>38</v>
      </c>
      <c r="J83" s="37" t="str">
        <f>E26</f>
        <v>F-PROJEKT-DOPRAVNÍ STAVBY s. r. 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113</v>
      </c>
      <c r="D85" s="189" t="s">
        <v>60</v>
      </c>
      <c r="E85" s="189" t="s">
        <v>56</v>
      </c>
      <c r="F85" s="189" t="s">
        <v>57</v>
      </c>
      <c r="G85" s="189" t="s">
        <v>114</v>
      </c>
      <c r="H85" s="189" t="s">
        <v>115</v>
      </c>
      <c r="I85" s="189" t="s">
        <v>116</v>
      </c>
      <c r="J85" s="189" t="s">
        <v>107</v>
      </c>
      <c r="K85" s="190" t="s">
        <v>117</v>
      </c>
      <c r="L85" s="191"/>
      <c r="M85" s="93" t="s">
        <v>19</v>
      </c>
      <c r="N85" s="94" t="s">
        <v>45</v>
      </c>
      <c r="O85" s="94" t="s">
        <v>118</v>
      </c>
      <c r="P85" s="94" t="s">
        <v>119</v>
      </c>
      <c r="Q85" s="94" t="s">
        <v>120</v>
      </c>
      <c r="R85" s="94" t="s">
        <v>121</v>
      </c>
      <c r="S85" s="94" t="s">
        <v>122</v>
      </c>
      <c r="T85" s="95" t="s">
        <v>123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124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108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74</v>
      </c>
      <c r="E87" s="200" t="s">
        <v>96</v>
      </c>
      <c r="F87" s="200" t="s">
        <v>97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SUM(P88:P89)</f>
        <v>0</v>
      </c>
      <c r="Q87" s="205"/>
      <c r="R87" s="206">
        <f>SUM(R88:R89)</f>
        <v>0</v>
      </c>
      <c r="S87" s="205"/>
      <c r="T87" s="207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128</v>
      </c>
      <c r="AT87" s="209" t="s">
        <v>74</v>
      </c>
      <c r="AU87" s="209" t="s">
        <v>75</v>
      </c>
      <c r="AY87" s="208" t="s">
        <v>127</v>
      </c>
      <c r="BK87" s="210">
        <f>SUM(BK88:BK89)</f>
        <v>0</v>
      </c>
    </row>
    <row r="88" s="2" customFormat="1" ht="21.75" customHeight="1">
      <c r="A88" s="39"/>
      <c r="B88" s="40"/>
      <c r="C88" s="213" t="s">
        <v>82</v>
      </c>
      <c r="D88" s="213" t="s">
        <v>130</v>
      </c>
      <c r="E88" s="214" t="s">
        <v>314</v>
      </c>
      <c r="F88" s="215" t="s">
        <v>315</v>
      </c>
      <c r="G88" s="216" t="s">
        <v>316</v>
      </c>
      <c r="H88" s="217">
        <v>1</v>
      </c>
      <c r="I88" s="218"/>
      <c r="J88" s="219">
        <f>ROUND(I88*H88,2)</f>
        <v>0</v>
      </c>
      <c r="K88" s="215" t="s">
        <v>134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135</v>
      </c>
      <c r="AT88" s="224" t="s">
        <v>130</v>
      </c>
      <c r="AU88" s="224" t="s">
        <v>82</v>
      </c>
      <c r="AY88" s="18" t="s">
        <v>127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82</v>
      </c>
      <c r="BK88" s="225">
        <f>ROUND(I88*H88,2)</f>
        <v>0</v>
      </c>
      <c r="BL88" s="18" t="s">
        <v>135</v>
      </c>
      <c r="BM88" s="224" t="s">
        <v>317</v>
      </c>
    </row>
    <row r="89" s="2" customFormat="1">
      <c r="A89" s="39"/>
      <c r="B89" s="40"/>
      <c r="C89" s="41"/>
      <c r="D89" s="226" t="s">
        <v>137</v>
      </c>
      <c r="E89" s="41"/>
      <c r="F89" s="227" t="s">
        <v>318</v>
      </c>
      <c r="G89" s="41"/>
      <c r="H89" s="41"/>
      <c r="I89" s="228"/>
      <c r="J89" s="41"/>
      <c r="K89" s="41"/>
      <c r="L89" s="45"/>
      <c r="M89" s="277"/>
      <c r="N89" s="278"/>
      <c r="O89" s="279"/>
      <c r="P89" s="279"/>
      <c r="Q89" s="279"/>
      <c r="R89" s="279"/>
      <c r="S89" s="279"/>
      <c r="T89" s="28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137</v>
      </c>
      <c r="AU89" s="18" t="s">
        <v>82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P1ZR3nHXjRk58fUZhSyODCSA/vDVaeQ1iqgYhFQDjs4uXvTqMwm0bcAdyStfVjpGbW8myxvpMdw/9m7vWH/CJQ==" hashValue="y/tjBLIyUNAH/JpPsvmBXpqL9Ke2YPtEXM31UFlpHqquHeirW5jHYhoBjllyfQNlRRMN0sDXsyJYxqrURs8BkA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51,882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319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319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ROUND((SUM(BE96:BE388)),  2)</f>
        <v>0</v>
      </c>
      <c r="G35" s="39"/>
      <c r="H35" s="39"/>
      <c r="I35" s="158">
        <v>0.20999999999999999</v>
      </c>
      <c r="J35" s="157">
        <f>ROUND(((SUM(BE96:BE388))*I35),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ROUND((SUM(BF96:BF388)),  2)</f>
        <v>0</v>
      </c>
      <c r="G36" s="39"/>
      <c r="H36" s="39"/>
      <c r="I36" s="158">
        <v>0.14999999999999999</v>
      </c>
      <c r="J36" s="157">
        <f>ROUND(((SUM(BF96:BF388))*I36),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ROUND((SUM(BG96:BG388)),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ROUND((SUM(BH96:BH388)),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ROUND((SUM(BI96:BI388)),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51,882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319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12.2 - Železniční propustek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320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321</v>
      </c>
      <c r="E66" s="183"/>
      <c r="F66" s="183"/>
      <c r="G66" s="183"/>
      <c r="H66" s="183"/>
      <c r="I66" s="183"/>
      <c r="J66" s="184">
        <f>J190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322</v>
      </c>
      <c r="E67" s="183"/>
      <c r="F67" s="183"/>
      <c r="G67" s="183"/>
      <c r="H67" s="183"/>
      <c r="I67" s="183"/>
      <c r="J67" s="184">
        <f>J219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323</v>
      </c>
      <c r="E68" s="183"/>
      <c r="F68" s="183"/>
      <c r="G68" s="183"/>
      <c r="H68" s="183"/>
      <c r="I68" s="183"/>
      <c r="J68" s="184">
        <f>J249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110</v>
      </c>
      <c r="E69" s="183"/>
      <c r="F69" s="183"/>
      <c r="G69" s="183"/>
      <c r="H69" s="183"/>
      <c r="I69" s="183"/>
      <c r="J69" s="184">
        <f>J271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324</v>
      </c>
      <c r="E70" s="183"/>
      <c r="F70" s="183"/>
      <c r="G70" s="183"/>
      <c r="H70" s="183"/>
      <c r="I70" s="183"/>
      <c r="J70" s="184">
        <f>J302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325</v>
      </c>
      <c r="E71" s="183"/>
      <c r="F71" s="183"/>
      <c r="G71" s="183"/>
      <c r="H71" s="183"/>
      <c r="I71" s="183"/>
      <c r="J71" s="184">
        <f>J327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326</v>
      </c>
      <c r="E72" s="183"/>
      <c r="F72" s="183"/>
      <c r="G72" s="183"/>
      <c r="H72" s="183"/>
      <c r="I72" s="183"/>
      <c r="J72" s="184">
        <f>J349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327</v>
      </c>
      <c r="E73" s="178"/>
      <c r="F73" s="178"/>
      <c r="G73" s="178"/>
      <c r="H73" s="178"/>
      <c r="I73" s="178"/>
      <c r="J73" s="179">
        <f>J360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328</v>
      </c>
      <c r="E74" s="183"/>
      <c r="F74" s="183"/>
      <c r="G74" s="183"/>
      <c r="H74" s="183"/>
      <c r="I74" s="183"/>
      <c r="J74" s="184">
        <f>J361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112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Oprava propustku v km 51,882 na trati Myjava - Veselí nad Moravou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101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319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103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 12.2 - Železniční propustek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Velká nad Veličkou</v>
      </c>
      <c r="G90" s="41"/>
      <c r="H90" s="41"/>
      <c r="I90" s="33" t="s">
        <v>23</v>
      </c>
      <c r="J90" s="73" t="str">
        <f>IF(J14="","",J14)</f>
        <v>30. 9. 2021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25</v>
      </c>
      <c r="D92" s="41"/>
      <c r="E92" s="41"/>
      <c r="F92" s="28" t="str">
        <f>E17</f>
        <v>Správa železnic, s. o.</v>
      </c>
      <c r="G92" s="41"/>
      <c r="H92" s="41"/>
      <c r="I92" s="33" t="s">
        <v>33</v>
      </c>
      <c r="J92" s="37" t="str">
        <f>E23</f>
        <v>F-PROJEKT-DOPRAVNÍ STAVBY s. r. 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38</v>
      </c>
      <c r="J93" s="37" t="str">
        <f>E26</f>
        <v>F-PROJEKT-DOPRAVNÍ STAVBY s. r. o.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113</v>
      </c>
      <c r="D95" s="189" t="s">
        <v>60</v>
      </c>
      <c r="E95" s="189" t="s">
        <v>56</v>
      </c>
      <c r="F95" s="189" t="s">
        <v>57</v>
      </c>
      <c r="G95" s="189" t="s">
        <v>114</v>
      </c>
      <c r="H95" s="189" t="s">
        <v>115</v>
      </c>
      <c r="I95" s="189" t="s">
        <v>116</v>
      </c>
      <c r="J95" s="189" t="s">
        <v>107</v>
      </c>
      <c r="K95" s="190" t="s">
        <v>117</v>
      </c>
      <c r="L95" s="191"/>
      <c r="M95" s="93" t="s">
        <v>19</v>
      </c>
      <c r="N95" s="94" t="s">
        <v>45</v>
      </c>
      <c r="O95" s="94" t="s">
        <v>118</v>
      </c>
      <c r="P95" s="94" t="s">
        <v>119</v>
      </c>
      <c r="Q95" s="94" t="s">
        <v>120</v>
      </c>
      <c r="R95" s="94" t="s">
        <v>121</v>
      </c>
      <c r="S95" s="94" t="s">
        <v>122</v>
      </c>
      <c r="T95" s="95" t="s">
        <v>123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124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P97+P360</f>
        <v>0</v>
      </c>
      <c r="Q96" s="97"/>
      <c r="R96" s="194">
        <f>R97+R360</f>
        <v>212.56013100480001</v>
      </c>
      <c r="S96" s="97"/>
      <c r="T96" s="195">
        <f>T97+T360</f>
        <v>140.97327999999999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74</v>
      </c>
      <c r="AU96" s="18" t="s">
        <v>108</v>
      </c>
      <c r="BK96" s="196">
        <f>BK97+BK360</f>
        <v>0</v>
      </c>
    </row>
    <row r="97" s="12" customFormat="1" ht="25.92" customHeight="1">
      <c r="A97" s="12"/>
      <c r="B97" s="197"/>
      <c r="C97" s="198"/>
      <c r="D97" s="199" t="s">
        <v>74</v>
      </c>
      <c r="E97" s="200" t="s">
        <v>125</v>
      </c>
      <c r="F97" s="200" t="s">
        <v>126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P98+P190+P219+P249+P271+P302+P327+P349</f>
        <v>0</v>
      </c>
      <c r="Q97" s="205"/>
      <c r="R97" s="206">
        <f>R98+R190+R219+R249+R271+R302+R327+R349</f>
        <v>212.49610810480002</v>
      </c>
      <c r="S97" s="205"/>
      <c r="T97" s="207">
        <f>T98+T190+T219+T249+T271+T302+T327+T349</f>
        <v>140.97327999999999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82</v>
      </c>
      <c r="AT97" s="209" t="s">
        <v>74</v>
      </c>
      <c r="AU97" s="209" t="s">
        <v>75</v>
      </c>
      <c r="AY97" s="208" t="s">
        <v>127</v>
      </c>
      <c r="BK97" s="210">
        <f>BK98+BK190+BK219+BK249+BK271+BK302+BK327+BK349</f>
        <v>0</v>
      </c>
    </row>
    <row r="98" s="12" customFormat="1" ht="22.8" customHeight="1">
      <c r="A98" s="12"/>
      <c r="B98" s="197"/>
      <c r="C98" s="198"/>
      <c r="D98" s="199" t="s">
        <v>74</v>
      </c>
      <c r="E98" s="211" t="s">
        <v>82</v>
      </c>
      <c r="F98" s="211" t="s">
        <v>329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SUM(P99:P189)</f>
        <v>0</v>
      </c>
      <c r="Q98" s="205"/>
      <c r="R98" s="206">
        <f>SUM(R99:R189)</f>
        <v>168.97968667840001</v>
      </c>
      <c r="S98" s="205"/>
      <c r="T98" s="207">
        <f>SUM(T99:T189)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82</v>
      </c>
      <c r="AT98" s="209" t="s">
        <v>74</v>
      </c>
      <c r="AU98" s="209" t="s">
        <v>82</v>
      </c>
      <c r="AY98" s="208" t="s">
        <v>127</v>
      </c>
      <c r="BK98" s="210">
        <f>SUM(BK99:BK189)</f>
        <v>0</v>
      </c>
    </row>
    <row r="99" s="2" customFormat="1" ht="16.5" customHeight="1">
      <c r="A99" s="39"/>
      <c r="B99" s="40"/>
      <c r="C99" s="213" t="s">
        <v>82</v>
      </c>
      <c r="D99" s="213" t="s">
        <v>130</v>
      </c>
      <c r="E99" s="214" t="s">
        <v>330</v>
      </c>
      <c r="F99" s="215" t="s">
        <v>331</v>
      </c>
      <c r="G99" s="216" t="s">
        <v>234</v>
      </c>
      <c r="H99" s="217">
        <v>16</v>
      </c>
      <c r="I99" s="218"/>
      <c r="J99" s="219">
        <f>ROUND(I99*H99,2)</f>
        <v>0</v>
      </c>
      <c r="K99" s="215" t="s">
        <v>332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0.017500247399999998</v>
      </c>
      <c r="R99" s="222">
        <f>Q99*H99</f>
        <v>0.28000395839999997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135</v>
      </c>
      <c r="AT99" s="224" t="s">
        <v>130</v>
      </c>
      <c r="AU99" s="224" t="s">
        <v>84</v>
      </c>
      <c r="AY99" s="18" t="s">
        <v>127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135</v>
      </c>
      <c r="BM99" s="224" t="s">
        <v>333</v>
      </c>
    </row>
    <row r="100" s="2" customFormat="1">
      <c r="A100" s="39"/>
      <c r="B100" s="40"/>
      <c r="C100" s="41"/>
      <c r="D100" s="226" t="s">
        <v>137</v>
      </c>
      <c r="E100" s="41"/>
      <c r="F100" s="227" t="s">
        <v>334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137</v>
      </c>
      <c r="AU100" s="18" t="s">
        <v>84</v>
      </c>
    </row>
    <row r="101" s="2" customFormat="1">
      <c r="A101" s="39"/>
      <c r="B101" s="40"/>
      <c r="C101" s="41"/>
      <c r="D101" s="281" t="s">
        <v>335</v>
      </c>
      <c r="E101" s="41"/>
      <c r="F101" s="282" t="s">
        <v>336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335</v>
      </c>
      <c r="AU101" s="18" t="s">
        <v>84</v>
      </c>
    </row>
    <row r="102" s="14" customFormat="1">
      <c r="A102" s="14"/>
      <c r="B102" s="253"/>
      <c r="C102" s="254"/>
      <c r="D102" s="226" t="s">
        <v>141</v>
      </c>
      <c r="E102" s="255" t="s">
        <v>19</v>
      </c>
      <c r="F102" s="256" t="s">
        <v>337</v>
      </c>
      <c r="G102" s="254"/>
      <c r="H102" s="255" t="s">
        <v>19</v>
      </c>
      <c r="I102" s="257"/>
      <c r="J102" s="254"/>
      <c r="K102" s="254"/>
      <c r="L102" s="258"/>
      <c r="M102" s="259"/>
      <c r="N102" s="260"/>
      <c r="O102" s="260"/>
      <c r="P102" s="260"/>
      <c r="Q102" s="260"/>
      <c r="R102" s="260"/>
      <c r="S102" s="260"/>
      <c r="T102" s="26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2" t="s">
        <v>141</v>
      </c>
      <c r="AU102" s="262" t="s">
        <v>84</v>
      </c>
      <c r="AV102" s="14" t="s">
        <v>82</v>
      </c>
      <c r="AW102" s="14" t="s">
        <v>37</v>
      </c>
      <c r="AX102" s="14" t="s">
        <v>75</v>
      </c>
      <c r="AY102" s="262" t="s">
        <v>127</v>
      </c>
    </row>
    <row r="103" s="13" customFormat="1">
      <c r="A103" s="13"/>
      <c r="B103" s="232"/>
      <c r="C103" s="233"/>
      <c r="D103" s="226" t="s">
        <v>141</v>
      </c>
      <c r="E103" s="234" t="s">
        <v>19</v>
      </c>
      <c r="F103" s="235" t="s">
        <v>231</v>
      </c>
      <c r="G103" s="233"/>
      <c r="H103" s="236">
        <v>16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141</v>
      </c>
      <c r="AU103" s="242" t="s">
        <v>84</v>
      </c>
      <c r="AV103" s="13" t="s">
        <v>84</v>
      </c>
      <c r="AW103" s="13" t="s">
        <v>37</v>
      </c>
      <c r="AX103" s="13" t="s">
        <v>82</v>
      </c>
      <c r="AY103" s="242" t="s">
        <v>127</v>
      </c>
    </row>
    <row r="104" s="2" customFormat="1" ht="16.5" customHeight="1">
      <c r="A104" s="39"/>
      <c r="B104" s="40"/>
      <c r="C104" s="213" t="s">
        <v>84</v>
      </c>
      <c r="D104" s="213" t="s">
        <v>130</v>
      </c>
      <c r="E104" s="214" t="s">
        <v>338</v>
      </c>
      <c r="F104" s="215" t="s">
        <v>339</v>
      </c>
      <c r="G104" s="216" t="s">
        <v>340</v>
      </c>
      <c r="H104" s="217">
        <v>80</v>
      </c>
      <c r="I104" s="218"/>
      <c r="J104" s="219">
        <f>ROUND(I104*H104,2)</f>
        <v>0</v>
      </c>
      <c r="K104" s="215" t="s">
        <v>332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3.2634E-05</v>
      </c>
      <c r="R104" s="222">
        <f>Q104*H104</f>
        <v>0.00261072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135</v>
      </c>
      <c r="AT104" s="224" t="s">
        <v>130</v>
      </c>
      <c r="AU104" s="224" t="s">
        <v>84</v>
      </c>
      <c r="AY104" s="18" t="s">
        <v>127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135</v>
      </c>
      <c r="BM104" s="224" t="s">
        <v>341</v>
      </c>
    </row>
    <row r="105" s="2" customFormat="1">
      <c r="A105" s="39"/>
      <c r="B105" s="40"/>
      <c r="C105" s="41"/>
      <c r="D105" s="226" t="s">
        <v>137</v>
      </c>
      <c r="E105" s="41"/>
      <c r="F105" s="227" t="s">
        <v>342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137</v>
      </c>
      <c r="AU105" s="18" t="s">
        <v>84</v>
      </c>
    </row>
    <row r="106" s="2" customFormat="1">
      <c r="A106" s="39"/>
      <c r="B106" s="40"/>
      <c r="C106" s="41"/>
      <c r="D106" s="281" t="s">
        <v>335</v>
      </c>
      <c r="E106" s="41"/>
      <c r="F106" s="282" t="s">
        <v>343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335</v>
      </c>
      <c r="AU106" s="18" t="s">
        <v>84</v>
      </c>
    </row>
    <row r="107" s="13" customFormat="1">
      <c r="A107" s="13"/>
      <c r="B107" s="232"/>
      <c r="C107" s="233"/>
      <c r="D107" s="226" t="s">
        <v>141</v>
      </c>
      <c r="E107" s="234" t="s">
        <v>19</v>
      </c>
      <c r="F107" s="235" t="s">
        <v>344</v>
      </c>
      <c r="G107" s="233"/>
      <c r="H107" s="236">
        <v>80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141</v>
      </c>
      <c r="AU107" s="242" t="s">
        <v>84</v>
      </c>
      <c r="AV107" s="13" t="s">
        <v>84</v>
      </c>
      <c r="AW107" s="13" t="s">
        <v>37</v>
      </c>
      <c r="AX107" s="13" t="s">
        <v>82</v>
      </c>
      <c r="AY107" s="242" t="s">
        <v>127</v>
      </c>
    </row>
    <row r="108" s="2" customFormat="1" ht="16.5" customHeight="1">
      <c r="A108" s="39"/>
      <c r="B108" s="40"/>
      <c r="C108" s="213" t="s">
        <v>149</v>
      </c>
      <c r="D108" s="213" t="s">
        <v>130</v>
      </c>
      <c r="E108" s="214" t="s">
        <v>345</v>
      </c>
      <c r="F108" s="215" t="s">
        <v>346</v>
      </c>
      <c r="G108" s="216" t="s">
        <v>347</v>
      </c>
      <c r="H108" s="217">
        <v>20</v>
      </c>
      <c r="I108" s="218"/>
      <c r="J108" s="219">
        <f>ROUND(I108*H108,2)</f>
        <v>0</v>
      </c>
      <c r="K108" s="215" t="s">
        <v>332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135</v>
      </c>
      <c r="AT108" s="224" t="s">
        <v>130</v>
      </c>
      <c r="AU108" s="224" t="s">
        <v>84</v>
      </c>
      <c r="AY108" s="18" t="s">
        <v>127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135</v>
      </c>
      <c r="BM108" s="224" t="s">
        <v>348</v>
      </c>
    </row>
    <row r="109" s="2" customFormat="1">
      <c r="A109" s="39"/>
      <c r="B109" s="40"/>
      <c r="C109" s="41"/>
      <c r="D109" s="226" t="s">
        <v>137</v>
      </c>
      <c r="E109" s="41"/>
      <c r="F109" s="227" t="s">
        <v>349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137</v>
      </c>
      <c r="AU109" s="18" t="s">
        <v>84</v>
      </c>
    </row>
    <row r="110" s="2" customFormat="1">
      <c r="A110" s="39"/>
      <c r="B110" s="40"/>
      <c r="C110" s="41"/>
      <c r="D110" s="281" t="s">
        <v>335</v>
      </c>
      <c r="E110" s="41"/>
      <c r="F110" s="282" t="s">
        <v>350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335</v>
      </c>
      <c r="AU110" s="18" t="s">
        <v>84</v>
      </c>
    </row>
    <row r="111" s="2" customFormat="1" ht="16.5" customHeight="1">
      <c r="A111" s="39"/>
      <c r="B111" s="40"/>
      <c r="C111" s="213" t="s">
        <v>135</v>
      </c>
      <c r="D111" s="213" t="s">
        <v>130</v>
      </c>
      <c r="E111" s="214" t="s">
        <v>351</v>
      </c>
      <c r="F111" s="215" t="s">
        <v>352</v>
      </c>
      <c r="G111" s="216" t="s">
        <v>145</v>
      </c>
      <c r="H111" s="217">
        <v>100.73</v>
      </c>
      <c r="I111" s="218"/>
      <c r="J111" s="219">
        <f>ROUND(I111*H111,2)</f>
        <v>0</v>
      </c>
      <c r="K111" s="215" t="s">
        <v>332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135</v>
      </c>
      <c r="AT111" s="224" t="s">
        <v>130</v>
      </c>
      <c r="AU111" s="224" t="s">
        <v>84</v>
      </c>
      <c r="AY111" s="18" t="s">
        <v>127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135</v>
      </c>
      <c r="BM111" s="224" t="s">
        <v>353</v>
      </c>
    </row>
    <row r="112" s="2" customFormat="1">
      <c r="A112" s="39"/>
      <c r="B112" s="40"/>
      <c r="C112" s="41"/>
      <c r="D112" s="226" t="s">
        <v>137</v>
      </c>
      <c r="E112" s="41"/>
      <c r="F112" s="227" t="s">
        <v>354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137</v>
      </c>
      <c r="AU112" s="18" t="s">
        <v>84</v>
      </c>
    </row>
    <row r="113" s="2" customFormat="1">
      <c r="A113" s="39"/>
      <c r="B113" s="40"/>
      <c r="C113" s="41"/>
      <c r="D113" s="281" t="s">
        <v>335</v>
      </c>
      <c r="E113" s="41"/>
      <c r="F113" s="282" t="s">
        <v>355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335</v>
      </c>
      <c r="AU113" s="18" t="s">
        <v>84</v>
      </c>
    </row>
    <row r="114" s="14" customFormat="1">
      <c r="A114" s="14"/>
      <c r="B114" s="253"/>
      <c r="C114" s="254"/>
      <c r="D114" s="226" t="s">
        <v>141</v>
      </c>
      <c r="E114" s="255" t="s">
        <v>19</v>
      </c>
      <c r="F114" s="256" t="s">
        <v>356</v>
      </c>
      <c r="G114" s="254"/>
      <c r="H114" s="255" t="s">
        <v>19</v>
      </c>
      <c r="I114" s="257"/>
      <c r="J114" s="254"/>
      <c r="K114" s="254"/>
      <c r="L114" s="258"/>
      <c r="M114" s="259"/>
      <c r="N114" s="260"/>
      <c r="O114" s="260"/>
      <c r="P114" s="260"/>
      <c r="Q114" s="260"/>
      <c r="R114" s="260"/>
      <c r="S114" s="260"/>
      <c r="T114" s="26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2" t="s">
        <v>141</v>
      </c>
      <c r="AU114" s="262" t="s">
        <v>84</v>
      </c>
      <c r="AV114" s="14" t="s">
        <v>82</v>
      </c>
      <c r="AW114" s="14" t="s">
        <v>37</v>
      </c>
      <c r="AX114" s="14" t="s">
        <v>75</v>
      </c>
      <c r="AY114" s="262" t="s">
        <v>127</v>
      </c>
    </row>
    <row r="115" s="13" customFormat="1">
      <c r="A115" s="13"/>
      <c r="B115" s="232"/>
      <c r="C115" s="233"/>
      <c r="D115" s="226" t="s">
        <v>141</v>
      </c>
      <c r="E115" s="234" t="s">
        <v>19</v>
      </c>
      <c r="F115" s="235" t="s">
        <v>357</v>
      </c>
      <c r="G115" s="233"/>
      <c r="H115" s="236">
        <v>50.729999999999997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141</v>
      </c>
      <c r="AU115" s="242" t="s">
        <v>84</v>
      </c>
      <c r="AV115" s="13" t="s">
        <v>84</v>
      </c>
      <c r="AW115" s="13" t="s">
        <v>37</v>
      </c>
      <c r="AX115" s="13" t="s">
        <v>75</v>
      </c>
      <c r="AY115" s="242" t="s">
        <v>127</v>
      </c>
    </row>
    <row r="116" s="14" customFormat="1">
      <c r="A116" s="14"/>
      <c r="B116" s="253"/>
      <c r="C116" s="254"/>
      <c r="D116" s="226" t="s">
        <v>141</v>
      </c>
      <c r="E116" s="255" t="s">
        <v>19</v>
      </c>
      <c r="F116" s="256" t="s">
        <v>358</v>
      </c>
      <c r="G116" s="254"/>
      <c r="H116" s="255" t="s">
        <v>19</v>
      </c>
      <c r="I116" s="257"/>
      <c r="J116" s="254"/>
      <c r="K116" s="254"/>
      <c r="L116" s="258"/>
      <c r="M116" s="259"/>
      <c r="N116" s="260"/>
      <c r="O116" s="260"/>
      <c r="P116" s="260"/>
      <c r="Q116" s="260"/>
      <c r="R116" s="260"/>
      <c r="S116" s="260"/>
      <c r="T116" s="26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2" t="s">
        <v>141</v>
      </c>
      <c r="AU116" s="262" t="s">
        <v>84</v>
      </c>
      <c r="AV116" s="14" t="s">
        <v>82</v>
      </c>
      <c r="AW116" s="14" t="s">
        <v>37</v>
      </c>
      <c r="AX116" s="14" t="s">
        <v>75</v>
      </c>
      <c r="AY116" s="262" t="s">
        <v>127</v>
      </c>
    </row>
    <row r="117" s="14" customFormat="1">
      <c r="A117" s="14"/>
      <c r="B117" s="253"/>
      <c r="C117" s="254"/>
      <c r="D117" s="226" t="s">
        <v>141</v>
      </c>
      <c r="E117" s="255" t="s">
        <v>19</v>
      </c>
      <c r="F117" s="256" t="s">
        <v>301</v>
      </c>
      <c r="G117" s="254"/>
      <c r="H117" s="255" t="s">
        <v>19</v>
      </c>
      <c r="I117" s="257"/>
      <c r="J117" s="254"/>
      <c r="K117" s="254"/>
      <c r="L117" s="258"/>
      <c r="M117" s="259"/>
      <c r="N117" s="260"/>
      <c r="O117" s="260"/>
      <c r="P117" s="260"/>
      <c r="Q117" s="260"/>
      <c r="R117" s="260"/>
      <c r="S117" s="260"/>
      <c r="T117" s="26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2" t="s">
        <v>141</v>
      </c>
      <c r="AU117" s="262" t="s">
        <v>84</v>
      </c>
      <c r="AV117" s="14" t="s">
        <v>82</v>
      </c>
      <c r="AW117" s="14" t="s">
        <v>37</v>
      </c>
      <c r="AX117" s="14" t="s">
        <v>75</v>
      </c>
      <c r="AY117" s="262" t="s">
        <v>127</v>
      </c>
    </row>
    <row r="118" s="13" customFormat="1">
      <c r="A118" s="13"/>
      <c r="B118" s="232"/>
      <c r="C118" s="233"/>
      <c r="D118" s="226" t="s">
        <v>141</v>
      </c>
      <c r="E118" s="234" t="s">
        <v>19</v>
      </c>
      <c r="F118" s="235" t="s">
        <v>359</v>
      </c>
      <c r="G118" s="233"/>
      <c r="H118" s="236">
        <v>50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141</v>
      </c>
      <c r="AU118" s="242" t="s">
        <v>84</v>
      </c>
      <c r="AV118" s="13" t="s">
        <v>84</v>
      </c>
      <c r="AW118" s="13" t="s">
        <v>37</v>
      </c>
      <c r="AX118" s="13" t="s">
        <v>75</v>
      </c>
      <c r="AY118" s="242" t="s">
        <v>127</v>
      </c>
    </row>
    <row r="119" s="15" customFormat="1">
      <c r="A119" s="15"/>
      <c r="B119" s="263"/>
      <c r="C119" s="264"/>
      <c r="D119" s="226" t="s">
        <v>141</v>
      </c>
      <c r="E119" s="265" t="s">
        <v>19</v>
      </c>
      <c r="F119" s="266" t="s">
        <v>281</v>
      </c>
      <c r="G119" s="264"/>
      <c r="H119" s="267">
        <v>100.72999999999999</v>
      </c>
      <c r="I119" s="268"/>
      <c r="J119" s="264"/>
      <c r="K119" s="264"/>
      <c r="L119" s="269"/>
      <c r="M119" s="270"/>
      <c r="N119" s="271"/>
      <c r="O119" s="271"/>
      <c r="P119" s="271"/>
      <c r="Q119" s="271"/>
      <c r="R119" s="271"/>
      <c r="S119" s="271"/>
      <c r="T119" s="27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3" t="s">
        <v>141</v>
      </c>
      <c r="AU119" s="273" t="s">
        <v>84</v>
      </c>
      <c r="AV119" s="15" t="s">
        <v>135</v>
      </c>
      <c r="AW119" s="15" t="s">
        <v>37</v>
      </c>
      <c r="AX119" s="15" t="s">
        <v>82</v>
      </c>
      <c r="AY119" s="273" t="s">
        <v>127</v>
      </c>
    </row>
    <row r="120" s="2" customFormat="1" ht="21.75" customHeight="1">
      <c r="A120" s="39"/>
      <c r="B120" s="40"/>
      <c r="C120" s="213" t="s">
        <v>128</v>
      </c>
      <c r="D120" s="213" t="s">
        <v>130</v>
      </c>
      <c r="E120" s="214" t="s">
        <v>360</v>
      </c>
      <c r="F120" s="215" t="s">
        <v>361</v>
      </c>
      <c r="G120" s="216" t="s">
        <v>164</v>
      </c>
      <c r="H120" s="217">
        <v>15</v>
      </c>
      <c r="I120" s="218"/>
      <c r="J120" s="219">
        <f>ROUND(I120*H120,2)</f>
        <v>0</v>
      </c>
      <c r="K120" s="215" t="s">
        <v>332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135</v>
      </c>
      <c r="AT120" s="224" t="s">
        <v>130</v>
      </c>
      <c r="AU120" s="224" t="s">
        <v>84</v>
      </c>
      <c r="AY120" s="18" t="s">
        <v>127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82</v>
      </c>
      <c r="BK120" s="225">
        <f>ROUND(I120*H120,2)</f>
        <v>0</v>
      </c>
      <c r="BL120" s="18" t="s">
        <v>135</v>
      </c>
      <c r="BM120" s="224" t="s">
        <v>362</v>
      </c>
    </row>
    <row r="121" s="2" customFormat="1">
      <c r="A121" s="39"/>
      <c r="B121" s="40"/>
      <c r="C121" s="41"/>
      <c r="D121" s="226" t="s">
        <v>137</v>
      </c>
      <c r="E121" s="41"/>
      <c r="F121" s="227" t="s">
        <v>363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137</v>
      </c>
      <c r="AU121" s="18" t="s">
        <v>84</v>
      </c>
    </row>
    <row r="122" s="2" customFormat="1">
      <c r="A122" s="39"/>
      <c r="B122" s="40"/>
      <c r="C122" s="41"/>
      <c r="D122" s="281" t="s">
        <v>335</v>
      </c>
      <c r="E122" s="41"/>
      <c r="F122" s="282" t="s">
        <v>364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335</v>
      </c>
      <c r="AU122" s="18" t="s">
        <v>84</v>
      </c>
    </row>
    <row r="123" s="14" customFormat="1">
      <c r="A123" s="14"/>
      <c r="B123" s="253"/>
      <c r="C123" s="254"/>
      <c r="D123" s="226" t="s">
        <v>141</v>
      </c>
      <c r="E123" s="255" t="s">
        <v>19</v>
      </c>
      <c r="F123" s="256" t="s">
        <v>365</v>
      </c>
      <c r="G123" s="254"/>
      <c r="H123" s="255" t="s">
        <v>19</v>
      </c>
      <c r="I123" s="257"/>
      <c r="J123" s="254"/>
      <c r="K123" s="254"/>
      <c r="L123" s="258"/>
      <c r="M123" s="259"/>
      <c r="N123" s="260"/>
      <c r="O123" s="260"/>
      <c r="P123" s="260"/>
      <c r="Q123" s="260"/>
      <c r="R123" s="260"/>
      <c r="S123" s="260"/>
      <c r="T123" s="26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2" t="s">
        <v>141</v>
      </c>
      <c r="AU123" s="262" t="s">
        <v>84</v>
      </c>
      <c r="AV123" s="14" t="s">
        <v>82</v>
      </c>
      <c r="AW123" s="14" t="s">
        <v>37</v>
      </c>
      <c r="AX123" s="14" t="s">
        <v>75</v>
      </c>
      <c r="AY123" s="262" t="s">
        <v>127</v>
      </c>
    </row>
    <row r="124" s="13" customFormat="1">
      <c r="A124" s="13"/>
      <c r="B124" s="232"/>
      <c r="C124" s="233"/>
      <c r="D124" s="226" t="s">
        <v>141</v>
      </c>
      <c r="E124" s="234" t="s">
        <v>19</v>
      </c>
      <c r="F124" s="235" t="s">
        <v>366</v>
      </c>
      <c r="G124" s="233"/>
      <c r="H124" s="236">
        <v>15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141</v>
      </c>
      <c r="AU124" s="242" t="s">
        <v>84</v>
      </c>
      <c r="AV124" s="13" t="s">
        <v>84</v>
      </c>
      <c r="AW124" s="13" t="s">
        <v>37</v>
      </c>
      <c r="AX124" s="13" t="s">
        <v>82</v>
      </c>
      <c r="AY124" s="242" t="s">
        <v>127</v>
      </c>
    </row>
    <row r="125" s="2" customFormat="1" ht="16.5" customHeight="1">
      <c r="A125" s="39"/>
      <c r="B125" s="40"/>
      <c r="C125" s="213" t="s">
        <v>170</v>
      </c>
      <c r="D125" s="213" t="s">
        <v>130</v>
      </c>
      <c r="E125" s="214" t="s">
        <v>367</v>
      </c>
      <c r="F125" s="215" t="s">
        <v>368</v>
      </c>
      <c r="G125" s="216" t="s">
        <v>164</v>
      </c>
      <c r="H125" s="217">
        <v>91.305999999999997</v>
      </c>
      <c r="I125" s="218"/>
      <c r="J125" s="219">
        <f>ROUND(I125*H125,2)</f>
        <v>0</v>
      </c>
      <c r="K125" s="215" t="s">
        <v>332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135</v>
      </c>
      <c r="AT125" s="224" t="s">
        <v>130</v>
      </c>
      <c r="AU125" s="224" t="s">
        <v>84</v>
      </c>
      <c r="AY125" s="18" t="s">
        <v>127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135</v>
      </c>
      <c r="BM125" s="224" t="s">
        <v>369</v>
      </c>
    </row>
    <row r="126" s="2" customFormat="1">
      <c r="A126" s="39"/>
      <c r="B126" s="40"/>
      <c r="C126" s="41"/>
      <c r="D126" s="226" t="s">
        <v>137</v>
      </c>
      <c r="E126" s="41"/>
      <c r="F126" s="227" t="s">
        <v>370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84</v>
      </c>
    </row>
    <row r="127" s="2" customFormat="1">
      <c r="A127" s="39"/>
      <c r="B127" s="40"/>
      <c r="C127" s="41"/>
      <c r="D127" s="281" t="s">
        <v>335</v>
      </c>
      <c r="E127" s="41"/>
      <c r="F127" s="282" t="s">
        <v>371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335</v>
      </c>
      <c r="AU127" s="18" t="s">
        <v>84</v>
      </c>
    </row>
    <row r="128" s="14" customFormat="1">
      <c r="A128" s="14"/>
      <c r="B128" s="253"/>
      <c r="C128" s="254"/>
      <c r="D128" s="226" t="s">
        <v>141</v>
      </c>
      <c r="E128" s="255" t="s">
        <v>19</v>
      </c>
      <c r="F128" s="256" t="s">
        <v>372</v>
      </c>
      <c r="G128" s="254"/>
      <c r="H128" s="255" t="s">
        <v>19</v>
      </c>
      <c r="I128" s="257"/>
      <c r="J128" s="254"/>
      <c r="K128" s="254"/>
      <c r="L128" s="258"/>
      <c r="M128" s="259"/>
      <c r="N128" s="260"/>
      <c r="O128" s="260"/>
      <c r="P128" s="260"/>
      <c r="Q128" s="260"/>
      <c r="R128" s="260"/>
      <c r="S128" s="260"/>
      <c r="T128" s="26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2" t="s">
        <v>141</v>
      </c>
      <c r="AU128" s="262" t="s">
        <v>84</v>
      </c>
      <c r="AV128" s="14" t="s">
        <v>82</v>
      </c>
      <c r="AW128" s="14" t="s">
        <v>37</v>
      </c>
      <c r="AX128" s="14" t="s">
        <v>75</v>
      </c>
      <c r="AY128" s="262" t="s">
        <v>127</v>
      </c>
    </row>
    <row r="129" s="13" customFormat="1">
      <c r="A129" s="13"/>
      <c r="B129" s="232"/>
      <c r="C129" s="233"/>
      <c r="D129" s="226" t="s">
        <v>141</v>
      </c>
      <c r="E129" s="234" t="s">
        <v>19</v>
      </c>
      <c r="F129" s="235" t="s">
        <v>373</v>
      </c>
      <c r="G129" s="233"/>
      <c r="H129" s="236">
        <v>3.448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141</v>
      </c>
      <c r="AU129" s="242" t="s">
        <v>84</v>
      </c>
      <c r="AV129" s="13" t="s">
        <v>84</v>
      </c>
      <c r="AW129" s="13" t="s">
        <v>37</v>
      </c>
      <c r="AX129" s="13" t="s">
        <v>75</v>
      </c>
      <c r="AY129" s="242" t="s">
        <v>127</v>
      </c>
    </row>
    <row r="130" s="14" customFormat="1">
      <c r="A130" s="14"/>
      <c r="B130" s="253"/>
      <c r="C130" s="254"/>
      <c r="D130" s="226" t="s">
        <v>141</v>
      </c>
      <c r="E130" s="255" t="s">
        <v>19</v>
      </c>
      <c r="F130" s="256" t="s">
        <v>374</v>
      </c>
      <c r="G130" s="254"/>
      <c r="H130" s="255" t="s">
        <v>19</v>
      </c>
      <c r="I130" s="257"/>
      <c r="J130" s="254"/>
      <c r="K130" s="254"/>
      <c r="L130" s="258"/>
      <c r="M130" s="259"/>
      <c r="N130" s="260"/>
      <c r="O130" s="260"/>
      <c r="P130" s="260"/>
      <c r="Q130" s="260"/>
      <c r="R130" s="260"/>
      <c r="S130" s="260"/>
      <c r="T130" s="26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2" t="s">
        <v>141</v>
      </c>
      <c r="AU130" s="262" t="s">
        <v>84</v>
      </c>
      <c r="AV130" s="14" t="s">
        <v>82</v>
      </c>
      <c r="AW130" s="14" t="s">
        <v>37</v>
      </c>
      <c r="AX130" s="14" t="s">
        <v>75</v>
      </c>
      <c r="AY130" s="262" t="s">
        <v>127</v>
      </c>
    </row>
    <row r="131" s="13" customFormat="1">
      <c r="A131" s="13"/>
      <c r="B131" s="232"/>
      <c r="C131" s="233"/>
      <c r="D131" s="226" t="s">
        <v>141</v>
      </c>
      <c r="E131" s="234" t="s">
        <v>19</v>
      </c>
      <c r="F131" s="235" t="s">
        <v>375</v>
      </c>
      <c r="G131" s="233"/>
      <c r="H131" s="236">
        <v>87.858000000000004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141</v>
      </c>
      <c r="AU131" s="242" t="s">
        <v>84</v>
      </c>
      <c r="AV131" s="13" t="s">
        <v>84</v>
      </c>
      <c r="AW131" s="13" t="s">
        <v>37</v>
      </c>
      <c r="AX131" s="13" t="s">
        <v>75</v>
      </c>
      <c r="AY131" s="242" t="s">
        <v>127</v>
      </c>
    </row>
    <row r="132" s="15" customFormat="1">
      <c r="A132" s="15"/>
      <c r="B132" s="263"/>
      <c r="C132" s="264"/>
      <c r="D132" s="226" t="s">
        <v>141</v>
      </c>
      <c r="E132" s="265" t="s">
        <v>19</v>
      </c>
      <c r="F132" s="266" t="s">
        <v>281</v>
      </c>
      <c r="G132" s="264"/>
      <c r="H132" s="267">
        <v>91.305999999999997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3" t="s">
        <v>141</v>
      </c>
      <c r="AU132" s="273" t="s">
        <v>84</v>
      </c>
      <c r="AV132" s="15" t="s">
        <v>135</v>
      </c>
      <c r="AW132" s="15" t="s">
        <v>37</v>
      </c>
      <c r="AX132" s="15" t="s">
        <v>82</v>
      </c>
      <c r="AY132" s="273" t="s">
        <v>127</v>
      </c>
    </row>
    <row r="133" s="2" customFormat="1" ht="21.75" customHeight="1">
      <c r="A133" s="39"/>
      <c r="B133" s="40"/>
      <c r="C133" s="213" t="s">
        <v>177</v>
      </c>
      <c r="D133" s="213" t="s">
        <v>130</v>
      </c>
      <c r="E133" s="214" t="s">
        <v>376</v>
      </c>
      <c r="F133" s="215" t="s">
        <v>377</v>
      </c>
      <c r="G133" s="216" t="s">
        <v>164</v>
      </c>
      <c r="H133" s="217">
        <v>15.109999999999999</v>
      </c>
      <c r="I133" s="218"/>
      <c r="J133" s="219">
        <f>ROUND(I133*H133,2)</f>
        <v>0</v>
      </c>
      <c r="K133" s="215" t="s">
        <v>332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135</v>
      </c>
      <c r="AT133" s="224" t="s">
        <v>130</v>
      </c>
      <c r="AU133" s="224" t="s">
        <v>84</v>
      </c>
      <c r="AY133" s="18" t="s">
        <v>127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82</v>
      </c>
      <c r="BK133" s="225">
        <f>ROUND(I133*H133,2)</f>
        <v>0</v>
      </c>
      <c r="BL133" s="18" t="s">
        <v>135</v>
      </c>
      <c r="BM133" s="224" t="s">
        <v>378</v>
      </c>
    </row>
    <row r="134" s="2" customFormat="1">
      <c r="A134" s="39"/>
      <c r="B134" s="40"/>
      <c r="C134" s="41"/>
      <c r="D134" s="226" t="s">
        <v>137</v>
      </c>
      <c r="E134" s="41"/>
      <c r="F134" s="227" t="s">
        <v>379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137</v>
      </c>
      <c r="AU134" s="18" t="s">
        <v>84</v>
      </c>
    </row>
    <row r="135" s="2" customFormat="1">
      <c r="A135" s="39"/>
      <c r="B135" s="40"/>
      <c r="C135" s="41"/>
      <c r="D135" s="281" t="s">
        <v>335</v>
      </c>
      <c r="E135" s="41"/>
      <c r="F135" s="282" t="s">
        <v>380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335</v>
      </c>
      <c r="AU135" s="18" t="s">
        <v>84</v>
      </c>
    </row>
    <row r="136" s="13" customFormat="1">
      <c r="A136" s="13"/>
      <c r="B136" s="232"/>
      <c r="C136" s="233"/>
      <c r="D136" s="226" t="s">
        <v>141</v>
      </c>
      <c r="E136" s="233"/>
      <c r="F136" s="235" t="s">
        <v>381</v>
      </c>
      <c r="G136" s="233"/>
      <c r="H136" s="236">
        <v>15.109999999999999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141</v>
      </c>
      <c r="AU136" s="242" t="s">
        <v>84</v>
      </c>
      <c r="AV136" s="13" t="s">
        <v>84</v>
      </c>
      <c r="AW136" s="13" t="s">
        <v>4</v>
      </c>
      <c r="AX136" s="13" t="s">
        <v>82</v>
      </c>
      <c r="AY136" s="242" t="s">
        <v>127</v>
      </c>
    </row>
    <row r="137" s="2" customFormat="1" ht="21.75" customHeight="1">
      <c r="A137" s="39"/>
      <c r="B137" s="40"/>
      <c r="C137" s="213" t="s">
        <v>154</v>
      </c>
      <c r="D137" s="213" t="s">
        <v>130</v>
      </c>
      <c r="E137" s="214" t="s">
        <v>382</v>
      </c>
      <c r="F137" s="215" t="s">
        <v>383</v>
      </c>
      <c r="G137" s="216" t="s">
        <v>164</v>
      </c>
      <c r="H137" s="217">
        <v>106.306</v>
      </c>
      <c r="I137" s="218"/>
      <c r="J137" s="219">
        <f>ROUND(I137*H137,2)</f>
        <v>0</v>
      </c>
      <c r="K137" s="215" t="s">
        <v>332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135</v>
      </c>
      <c r="AT137" s="224" t="s">
        <v>130</v>
      </c>
      <c r="AU137" s="224" t="s">
        <v>84</v>
      </c>
      <c r="AY137" s="18" t="s">
        <v>127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82</v>
      </c>
      <c r="BK137" s="225">
        <f>ROUND(I137*H137,2)</f>
        <v>0</v>
      </c>
      <c r="BL137" s="18" t="s">
        <v>135</v>
      </c>
      <c r="BM137" s="224" t="s">
        <v>384</v>
      </c>
    </row>
    <row r="138" s="2" customFormat="1">
      <c r="A138" s="39"/>
      <c r="B138" s="40"/>
      <c r="C138" s="41"/>
      <c r="D138" s="226" t="s">
        <v>137</v>
      </c>
      <c r="E138" s="41"/>
      <c r="F138" s="227" t="s">
        <v>385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137</v>
      </c>
      <c r="AU138" s="18" t="s">
        <v>84</v>
      </c>
    </row>
    <row r="139" s="2" customFormat="1">
      <c r="A139" s="39"/>
      <c r="B139" s="40"/>
      <c r="C139" s="41"/>
      <c r="D139" s="281" t="s">
        <v>335</v>
      </c>
      <c r="E139" s="41"/>
      <c r="F139" s="282" t="s">
        <v>386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335</v>
      </c>
      <c r="AU139" s="18" t="s">
        <v>84</v>
      </c>
    </row>
    <row r="140" s="14" customFormat="1">
      <c r="A140" s="14"/>
      <c r="B140" s="253"/>
      <c r="C140" s="254"/>
      <c r="D140" s="226" t="s">
        <v>141</v>
      </c>
      <c r="E140" s="255" t="s">
        <v>19</v>
      </c>
      <c r="F140" s="256" t="s">
        <v>387</v>
      </c>
      <c r="G140" s="254"/>
      <c r="H140" s="255" t="s">
        <v>19</v>
      </c>
      <c r="I140" s="257"/>
      <c r="J140" s="254"/>
      <c r="K140" s="254"/>
      <c r="L140" s="258"/>
      <c r="M140" s="259"/>
      <c r="N140" s="260"/>
      <c r="O140" s="260"/>
      <c r="P140" s="260"/>
      <c r="Q140" s="260"/>
      <c r="R140" s="260"/>
      <c r="S140" s="260"/>
      <c r="T140" s="26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2" t="s">
        <v>141</v>
      </c>
      <c r="AU140" s="262" t="s">
        <v>84</v>
      </c>
      <c r="AV140" s="14" t="s">
        <v>82</v>
      </c>
      <c r="AW140" s="14" t="s">
        <v>37</v>
      </c>
      <c r="AX140" s="14" t="s">
        <v>75</v>
      </c>
      <c r="AY140" s="262" t="s">
        <v>127</v>
      </c>
    </row>
    <row r="141" s="14" customFormat="1">
      <c r="A141" s="14"/>
      <c r="B141" s="253"/>
      <c r="C141" s="254"/>
      <c r="D141" s="226" t="s">
        <v>141</v>
      </c>
      <c r="E141" s="255" t="s">
        <v>19</v>
      </c>
      <c r="F141" s="256" t="s">
        <v>388</v>
      </c>
      <c r="G141" s="254"/>
      <c r="H141" s="255" t="s">
        <v>19</v>
      </c>
      <c r="I141" s="257"/>
      <c r="J141" s="254"/>
      <c r="K141" s="254"/>
      <c r="L141" s="258"/>
      <c r="M141" s="259"/>
      <c r="N141" s="260"/>
      <c r="O141" s="260"/>
      <c r="P141" s="260"/>
      <c r="Q141" s="260"/>
      <c r="R141" s="260"/>
      <c r="S141" s="260"/>
      <c r="T141" s="26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2" t="s">
        <v>141</v>
      </c>
      <c r="AU141" s="262" t="s">
        <v>84</v>
      </c>
      <c r="AV141" s="14" t="s">
        <v>82</v>
      </c>
      <c r="AW141" s="14" t="s">
        <v>37</v>
      </c>
      <c r="AX141" s="14" t="s">
        <v>75</v>
      </c>
      <c r="AY141" s="262" t="s">
        <v>127</v>
      </c>
    </row>
    <row r="142" s="13" customFormat="1">
      <c r="A142" s="13"/>
      <c r="B142" s="232"/>
      <c r="C142" s="233"/>
      <c r="D142" s="226" t="s">
        <v>141</v>
      </c>
      <c r="E142" s="234" t="s">
        <v>19</v>
      </c>
      <c r="F142" s="235" t="s">
        <v>8</v>
      </c>
      <c r="G142" s="233"/>
      <c r="H142" s="236">
        <v>15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141</v>
      </c>
      <c r="AU142" s="242" t="s">
        <v>84</v>
      </c>
      <c r="AV142" s="13" t="s">
        <v>84</v>
      </c>
      <c r="AW142" s="13" t="s">
        <v>37</v>
      </c>
      <c r="AX142" s="13" t="s">
        <v>75</v>
      </c>
      <c r="AY142" s="242" t="s">
        <v>127</v>
      </c>
    </row>
    <row r="143" s="13" customFormat="1">
      <c r="A143" s="13"/>
      <c r="B143" s="232"/>
      <c r="C143" s="233"/>
      <c r="D143" s="226" t="s">
        <v>141</v>
      </c>
      <c r="E143" s="234" t="s">
        <v>19</v>
      </c>
      <c r="F143" s="235" t="s">
        <v>389</v>
      </c>
      <c r="G143" s="233"/>
      <c r="H143" s="236">
        <v>91.305999999999997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141</v>
      </c>
      <c r="AU143" s="242" t="s">
        <v>84</v>
      </c>
      <c r="AV143" s="13" t="s">
        <v>84</v>
      </c>
      <c r="AW143" s="13" t="s">
        <v>37</v>
      </c>
      <c r="AX143" s="13" t="s">
        <v>75</v>
      </c>
      <c r="AY143" s="242" t="s">
        <v>127</v>
      </c>
    </row>
    <row r="144" s="15" customFormat="1">
      <c r="A144" s="15"/>
      <c r="B144" s="263"/>
      <c r="C144" s="264"/>
      <c r="D144" s="226" t="s">
        <v>141</v>
      </c>
      <c r="E144" s="265" t="s">
        <v>19</v>
      </c>
      <c r="F144" s="266" t="s">
        <v>281</v>
      </c>
      <c r="G144" s="264"/>
      <c r="H144" s="267">
        <v>106.306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3" t="s">
        <v>141</v>
      </c>
      <c r="AU144" s="273" t="s">
        <v>84</v>
      </c>
      <c r="AV144" s="15" t="s">
        <v>135</v>
      </c>
      <c r="AW144" s="15" t="s">
        <v>37</v>
      </c>
      <c r="AX144" s="15" t="s">
        <v>82</v>
      </c>
      <c r="AY144" s="273" t="s">
        <v>127</v>
      </c>
    </row>
    <row r="145" s="2" customFormat="1" ht="24.15" customHeight="1">
      <c r="A145" s="39"/>
      <c r="B145" s="40"/>
      <c r="C145" s="213" t="s">
        <v>186</v>
      </c>
      <c r="D145" s="213" t="s">
        <v>130</v>
      </c>
      <c r="E145" s="214" t="s">
        <v>390</v>
      </c>
      <c r="F145" s="215" t="s">
        <v>391</v>
      </c>
      <c r="G145" s="216" t="s">
        <v>164</v>
      </c>
      <c r="H145" s="217">
        <v>531.52999999999997</v>
      </c>
      <c r="I145" s="218"/>
      <c r="J145" s="219">
        <f>ROUND(I145*H145,2)</f>
        <v>0</v>
      </c>
      <c r="K145" s="215" t="s">
        <v>332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135</v>
      </c>
      <c r="AT145" s="224" t="s">
        <v>130</v>
      </c>
      <c r="AU145" s="224" t="s">
        <v>84</v>
      </c>
      <c r="AY145" s="18" t="s">
        <v>127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135</v>
      </c>
      <c r="BM145" s="224" t="s">
        <v>392</v>
      </c>
    </row>
    <row r="146" s="2" customFormat="1">
      <c r="A146" s="39"/>
      <c r="B146" s="40"/>
      <c r="C146" s="41"/>
      <c r="D146" s="226" t="s">
        <v>137</v>
      </c>
      <c r="E146" s="41"/>
      <c r="F146" s="227" t="s">
        <v>393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137</v>
      </c>
      <c r="AU146" s="18" t="s">
        <v>84</v>
      </c>
    </row>
    <row r="147" s="2" customFormat="1">
      <c r="A147" s="39"/>
      <c r="B147" s="40"/>
      <c r="C147" s="41"/>
      <c r="D147" s="281" t="s">
        <v>335</v>
      </c>
      <c r="E147" s="41"/>
      <c r="F147" s="282" t="s">
        <v>394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335</v>
      </c>
      <c r="AU147" s="18" t="s">
        <v>84</v>
      </c>
    </row>
    <row r="148" s="13" customFormat="1">
      <c r="A148" s="13"/>
      <c r="B148" s="232"/>
      <c r="C148" s="233"/>
      <c r="D148" s="226" t="s">
        <v>141</v>
      </c>
      <c r="E148" s="233"/>
      <c r="F148" s="235" t="s">
        <v>395</v>
      </c>
      <c r="G148" s="233"/>
      <c r="H148" s="236">
        <v>531.52999999999997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141</v>
      </c>
      <c r="AU148" s="242" t="s">
        <v>84</v>
      </c>
      <c r="AV148" s="13" t="s">
        <v>84</v>
      </c>
      <c r="AW148" s="13" t="s">
        <v>4</v>
      </c>
      <c r="AX148" s="13" t="s">
        <v>82</v>
      </c>
      <c r="AY148" s="242" t="s">
        <v>127</v>
      </c>
    </row>
    <row r="149" s="2" customFormat="1" ht="16.5" customHeight="1">
      <c r="A149" s="39"/>
      <c r="B149" s="40"/>
      <c r="C149" s="213" t="s">
        <v>192</v>
      </c>
      <c r="D149" s="213" t="s">
        <v>130</v>
      </c>
      <c r="E149" s="214" t="s">
        <v>396</v>
      </c>
      <c r="F149" s="215" t="s">
        <v>397</v>
      </c>
      <c r="G149" s="216" t="s">
        <v>164</v>
      </c>
      <c r="H149" s="217">
        <v>15.109999999999999</v>
      </c>
      <c r="I149" s="218"/>
      <c r="J149" s="219">
        <f>ROUND(I149*H149,2)</f>
        <v>0</v>
      </c>
      <c r="K149" s="215" t="s">
        <v>332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135</v>
      </c>
      <c r="AT149" s="224" t="s">
        <v>130</v>
      </c>
      <c r="AU149" s="224" t="s">
        <v>84</v>
      </c>
      <c r="AY149" s="18" t="s">
        <v>127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82</v>
      </c>
      <c r="BK149" s="225">
        <f>ROUND(I149*H149,2)</f>
        <v>0</v>
      </c>
      <c r="BL149" s="18" t="s">
        <v>135</v>
      </c>
      <c r="BM149" s="224" t="s">
        <v>398</v>
      </c>
    </row>
    <row r="150" s="2" customFormat="1">
      <c r="A150" s="39"/>
      <c r="B150" s="40"/>
      <c r="C150" s="41"/>
      <c r="D150" s="226" t="s">
        <v>137</v>
      </c>
      <c r="E150" s="41"/>
      <c r="F150" s="227" t="s">
        <v>399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137</v>
      </c>
      <c r="AU150" s="18" t="s">
        <v>84</v>
      </c>
    </row>
    <row r="151" s="2" customFormat="1">
      <c r="A151" s="39"/>
      <c r="B151" s="40"/>
      <c r="C151" s="41"/>
      <c r="D151" s="281" t="s">
        <v>335</v>
      </c>
      <c r="E151" s="41"/>
      <c r="F151" s="282" t="s">
        <v>400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335</v>
      </c>
      <c r="AU151" s="18" t="s">
        <v>84</v>
      </c>
    </row>
    <row r="152" s="13" customFormat="1">
      <c r="A152" s="13"/>
      <c r="B152" s="232"/>
      <c r="C152" s="233"/>
      <c r="D152" s="226" t="s">
        <v>141</v>
      </c>
      <c r="E152" s="233"/>
      <c r="F152" s="235" t="s">
        <v>381</v>
      </c>
      <c r="G152" s="233"/>
      <c r="H152" s="236">
        <v>15.109999999999999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141</v>
      </c>
      <c r="AU152" s="242" t="s">
        <v>84</v>
      </c>
      <c r="AV152" s="13" t="s">
        <v>84</v>
      </c>
      <c r="AW152" s="13" t="s">
        <v>4</v>
      </c>
      <c r="AX152" s="13" t="s">
        <v>82</v>
      </c>
      <c r="AY152" s="242" t="s">
        <v>127</v>
      </c>
    </row>
    <row r="153" s="2" customFormat="1" ht="16.5" customHeight="1">
      <c r="A153" s="39"/>
      <c r="B153" s="40"/>
      <c r="C153" s="213" t="s">
        <v>198</v>
      </c>
      <c r="D153" s="213" t="s">
        <v>130</v>
      </c>
      <c r="E153" s="214" t="s">
        <v>401</v>
      </c>
      <c r="F153" s="215" t="s">
        <v>402</v>
      </c>
      <c r="G153" s="216" t="s">
        <v>145</v>
      </c>
      <c r="H153" s="217">
        <v>50.729999999999997</v>
      </c>
      <c r="I153" s="218"/>
      <c r="J153" s="219">
        <f>ROUND(I153*H153,2)</f>
        <v>0</v>
      </c>
      <c r="K153" s="215" t="s">
        <v>332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135</v>
      </c>
      <c r="AT153" s="224" t="s">
        <v>130</v>
      </c>
      <c r="AU153" s="224" t="s">
        <v>84</v>
      </c>
      <c r="AY153" s="18" t="s">
        <v>127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82</v>
      </c>
      <c r="BK153" s="225">
        <f>ROUND(I153*H153,2)</f>
        <v>0</v>
      </c>
      <c r="BL153" s="18" t="s">
        <v>135</v>
      </c>
      <c r="BM153" s="224" t="s">
        <v>403</v>
      </c>
    </row>
    <row r="154" s="2" customFormat="1">
      <c r="A154" s="39"/>
      <c r="B154" s="40"/>
      <c r="C154" s="41"/>
      <c r="D154" s="226" t="s">
        <v>137</v>
      </c>
      <c r="E154" s="41"/>
      <c r="F154" s="227" t="s">
        <v>404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137</v>
      </c>
      <c r="AU154" s="18" t="s">
        <v>84</v>
      </c>
    </row>
    <row r="155" s="2" customFormat="1">
      <c r="A155" s="39"/>
      <c r="B155" s="40"/>
      <c r="C155" s="41"/>
      <c r="D155" s="281" t="s">
        <v>335</v>
      </c>
      <c r="E155" s="41"/>
      <c r="F155" s="282" t="s">
        <v>405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335</v>
      </c>
      <c r="AU155" s="18" t="s">
        <v>84</v>
      </c>
    </row>
    <row r="156" s="13" customFormat="1">
      <c r="A156" s="13"/>
      <c r="B156" s="232"/>
      <c r="C156" s="233"/>
      <c r="D156" s="226" t="s">
        <v>141</v>
      </c>
      <c r="E156" s="234" t="s">
        <v>19</v>
      </c>
      <c r="F156" s="235" t="s">
        <v>357</v>
      </c>
      <c r="G156" s="233"/>
      <c r="H156" s="236">
        <v>50.729999999999997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141</v>
      </c>
      <c r="AU156" s="242" t="s">
        <v>84</v>
      </c>
      <c r="AV156" s="13" t="s">
        <v>84</v>
      </c>
      <c r="AW156" s="13" t="s">
        <v>37</v>
      </c>
      <c r="AX156" s="13" t="s">
        <v>82</v>
      </c>
      <c r="AY156" s="242" t="s">
        <v>127</v>
      </c>
    </row>
    <row r="157" s="2" customFormat="1" ht="16.5" customHeight="1">
      <c r="A157" s="39"/>
      <c r="B157" s="40"/>
      <c r="C157" s="213" t="s">
        <v>206</v>
      </c>
      <c r="D157" s="213" t="s">
        <v>130</v>
      </c>
      <c r="E157" s="214" t="s">
        <v>406</v>
      </c>
      <c r="F157" s="215" t="s">
        <v>407</v>
      </c>
      <c r="G157" s="216" t="s">
        <v>164</v>
      </c>
      <c r="H157" s="217">
        <v>10</v>
      </c>
      <c r="I157" s="218"/>
      <c r="J157" s="219">
        <f>ROUND(I157*H157,2)</f>
        <v>0</v>
      </c>
      <c r="K157" s="215" t="s">
        <v>332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135</v>
      </c>
      <c r="AT157" s="224" t="s">
        <v>130</v>
      </c>
      <c r="AU157" s="224" t="s">
        <v>84</v>
      </c>
      <c r="AY157" s="18" t="s">
        <v>127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135</v>
      </c>
      <c r="BM157" s="224" t="s">
        <v>408</v>
      </c>
    </row>
    <row r="158" s="2" customFormat="1">
      <c r="A158" s="39"/>
      <c r="B158" s="40"/>
      <c r="C158" s="41"/>
      <c r="D158" s="226" t="s">
        <v>137</v>
      </c>
      <c r="E158" s="41"/>
      <c r="F158" s="227" t="s">
        <v>409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84</v>
      </c>
    </row>
    <row r="159" s="2" customFormat="1">
      <c r="A159" s="39"/>
      <c r="B159" s="40"/>
      <c r="C159" s="41"/>
      <c r="D159" s="281" t="s">
        <v>335</v>
      </c>
      <c r="E159" s="41"/>
      <c r="F159" s="282" t="s">
        <v>410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335</v>
      </c>
      <c r="AU159" s="18" t="s">
        <v>84</v>
      </c>
    </row>
    <row r="160" s="14" customFormat="1">
      <c r="A160" s="14"/>
      <c r="B160" s="253"/>
      <c r="C160" s="254"/>
      <c r="D160" s="226" t="s">
        <v>141</v>
      </c>
      <c r="E160" s="255" t="s">
        <v>19</v>
      </c>
      <c r="F160" s="256" t="s">
        <v>411</v>
      </c>
      <c r="G160" s="254"/>
      <c r="H160" s="255" t="s">
        <v>19</v>
      </c>
      <c r="I160" s="257"/>
      <c r="J160" s="254"/>
      <c r="K160" s="254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141</v>
      </c>
      <c r="AU160" s="262" t="s">
        <v>84</v>
      </c>
      <c r="AV160" s="14" t="s">
        <v>82</v>
      </c>
      <c r="AW160" s="14" t="s">
        <v>37</v>
      </c>
      <c r="AX160" s="14" t="s">
        <v>75</v>
      </c>
      <c r="AY160" s="262" t="s">
        <v>127</v>
      </c>
    </row>
    <row r="161" s="13" customFormat="1">
      <c r="A161" s="13"/>
      <c r="B161" s="232"/>
      <c r="C161" s="233"/>
      <c r="D161" s="226" t="s">
        <v>141</v>
      </c>
      <c r="E161" s="234" t="s">
        <v>19</v>
      </c>
      <c r="F161" s="235" t="s">
        <v>412</v>
      </c>
      <c r="G161" s="233"/>
      <c r="H161" s="236">
        <v>10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84</v>
      </c>
      <c r="AV161" s="13" t="s">
        <v>84</v>
      </c>
      <c r="AW161" s="13" t="s">
        <v>37</v>
      </c>
      <c r="AX161" s="13" t="s">
        <v>82</v>
      </c>
      <c r="AY161" s="242" t="s">
        <v>127</v>
      </c>
    </row>
    <row r="162" s="2" customFormat="1" ht="16.5" customHeight="1">
      <c r="A162" s="39"/>
      <c r="B162" s="40"/>
      <c r="C162" s="213" t="s">
        <v>214</v>
      </c>
      <c r="D162" s="213" t="s">
        <v>130</v>
      </c>
      <c r="E162" s="214" t="s">
        <v>413</v>
      </c>
      <c r="F162" s="215" t="s">
        <v>414</v>
      </c>
      <c r="G162" s="216" t="s">
        <v>153</v>
      </c>
      <c r="H162" s="217">
        <v>191.351</v>
      </c>
      <c r="I162" s="218"/>
      <c r="J162" s="219">
        <f>ROUND(I162*H162,2)</f>
        <v>0</v>
      </c>
      <c r="K162" s="215" t="s">
        <v>332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135</v>
      </c>
      <c r="AT162" s="224" t="s">
        <v>130</v>
      </c>
      <c r="AU162" s="224" t="s">
        <v>84</v>
      </c>
      <c r="AY162" s="18" t="s">
        <v>127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135</v>
      </c>
      <c r="BM162" s="224" t="s">
        <v>415</v>
      </c>
    </row>
    <row r="163" s="2" customFormat="1">
      <c r="A163" s="39"/>
      <c r="B163" s="40"/>
      <c r="C163" s="41"/>
      <c r="D163" s="226" t="s">
        <v>137</v>
      </c>
      <c r="E163" s="41"/>
      <c r="F163" s="227" t="s">
        <v>416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137</v>
      </c>
      <c r="AU163" s="18" t="s">
        <v>84</v>
      </c>
    </row>
    <row r="164" s="2" customFormat="1">
      <c r="A164" s="39"/>
      <c r="B164" s="40"/>
      <c r="C164" s="41"/>
      <c r="D164" s="281" t="s">
        <v>335</v>
      </c>
      <c r="E164" s="41"/>
      <c r="F164" s="282" t="s">
        <v>417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335</v>
      </c>
      <c r="AU164" s="18" t="s">
        <v>84</v>
      </c>
    </row>
    <row r="165" s="13" customFormat="1">
      <c r="A165" s="13"/>
      <c r="B165" s="232"/>
      <c r="C165" s="233"/>
      <c r="D165" s="226" t="s">
        <v>141</v>
      </c>
      <c r="E165" s="233"/>
      <c r="F165" s="235" t="s">
        <v>418</v>
      </c>
      <c r="G165" s="233"/>
      <c r="H165" s="236">
        <v>191.351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141</v>
      </c>
      <c r="AU165" s="242" t="s">
        <v>84</v>
      </c>
      <c r="AV165" s="13" t="s">
        <v>84</v>
      </c>
      <c r="AW165" s="13" t="s">
        <v>4</v>
      </c>
      <c r="AX165" s="13" t="s">
        <v>82</v>
      </c>
      <c r="AY165" s="242" t="s">
        <v>127</v>
      </c>
    </row>
    <row r="166" s="2" customFormat="1" ht="21.75" customHeight="1">
      <c r="A166" s="39"/>
      <c r="B166" s="40"/>
      <c r="C166" s="213" t="s">
        <v>221</v>
      </c>
      <c r="D166" s="213" t="s">
        <v>130</v>
      </c>
      <c r="E166" s="214" t="s">
        <v>419</v>
      </c>
      <c r="F166" s="215" t="s">
        <v>420</v>
      </c>
      <c r="G166" s="216" t="s">
        <v>164</v>
      </c>
      <c r="H166" s="217">
        <v>87.858000000000004</v>
      </c>
      <c r="I166" s="218"/>
      <c r="J166" s="219">
        <f>ROUND(I166*H166,2)</f>
        <v>0</v>
      </c>
      <c r="K166" s="215" t="s">
        <v>332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135</v>
      </c>
      <c r="AT166" s="224" t="s">
        <v>130</v>
      </c>
      <c r="AU166" s="224" t="s">
        <v>84</v>
      </c>
      <c r="AY166" s="18" t="s">
        <v>127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82</v>
      </c>
      <c r="BK166" s="225">
        <f>ROUND(I166*H166,2)</f>
        <v>0</v>
      </c>
      <c r="BL166" s="18" t="s">
        <v>135</v>
      </c>
      <c r="BM166" s="224" t="s">
        <v>421</v>
      </c>
    </row>
    <row r="167" s="2" customFormat="1">
      <c r="A167" s="39"/>
      <c r="B167" s="40"/>
      <c r="C167" s="41"/>
      <c r="D167" s="226" t="s">
        <v>137</v>
      </c>
      <c r="E167" s="41"/>
      <c r="F167" s="227" t="s">
        <v>422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137</v>
      </c>
      <c r="AU167" s="18" t="s">
        <v>84</v>
      </c>
    </row>
    <row r="168" s="2" customFormat="1">
      <c r="A168" s="39"/>
      <c r="B168" s="40"/>
      <c r="C168" s="41"/>
      <c r="D168" s="281" t="s">
        <v>335</v>
      </c>
      <c r="E168" s="41"/>
      <c r="F168" s="282" t="s">
        <v>423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335</v>
      </c>
      <c r="AU168" s="18" t="s">
        <v>84</v>
      </c>
    </row>
    <row r="169" s="14" customFormat="1">
      <c r="A169" s="14"/>
      <c r="B169" s="253"/>
      <c r="C169" s="254"/>
      <c r="D169" s="226" t="s">
        <v>141</v>
      </c>
      <c r="E169" s="255" t="s">
        <v>19</v>
      </c>
      <c r="F169" s="256" t="s">
        <v>424</v>
      </c>
      <c r="G169" s="254"/>
      <c r="H169" s="255" t="s">
        <v>19</v>
      </c>
      <c r="I169" s="257"/>
      <c r="J169" s="254"/>
      <c r="K169" s="254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141</v>
      </c>
      <c r="AU169" s="262" t="s">
        <v>84</v>
      </c>
      <c r="AV169" s="14" t="s">
        <v>82</v>
      </c>
      <c r="AW169" s="14" t="s">
        <v>37</v>
      </c>
      <c r="AX169" s="14" t="s">
        <v>75</v>
      </c>
      <c r="AY169" s="262" t="s">
        <v>127</v>
      </c>
    </row>
    <row r="170" s="13" customFormat="1">
      <c r="A170" s="13"/>
      <c r="B170" s="232"/>
      <c r="C170" s="233"/>
      <c r="D170" s="226" t="s">
        <v>141</v>
      </c>
      <c r="E170" s="234" t="s">
        <v>19</v>
      </c>
      <c r="F170" s="235" t="s">
        <v>375</v>
      </c>
      <c r="G170" s="233"/>
      <c r="H170" s="236">
        <v>87.858000000000004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141</v>
      </c>
      <c r="AU170" s="242" t="s">
        <v>84</v>
      </c>
      <c r="AV170" s="13" t="s">
        <v>84</v>
      </c>
      <c r="AW170" s="13" t="s">
        <v>37</v>
      </c>
      <c r="AX170" s="13" t="s">
        <v>82</v>
      </c>
      <c r="AY170" s="242" t="s">
        <v>127</v>
      </c>
    </row>
    <row r="171" s="2" customFormat="1" ht="16.5" customHeight="1">
      <c r="A171" s="39"/>
      <c r="B171" s="40"/>
      <c r="C171" s="243" t="s">
        <v>8</v>
      </c>
      <c r="D171" s="243" t="s">
        <v>150</v>
      </c>
      <c r="E171" s="244" t="s">
        <v>425</v>
      </c>
      <c r="F171" s="245" t="s">
        <v>426</v>
      </c>
      <c r="G171" s="246" t="s">
        <v>153</v>
      </c>
      <c r="H171" s="247">
        <v>168.68700000000001</v>
      </c>
      <c r="I171" s="248"/>
      <c r="J171" s="249">
        <f>ROUND(I171*H171,2)</f>
        <v>0</v>
      </c>
      <c r="K171" s="245" t="s">
        <v>332</v>
      </c>
      <c r="L171" s="250"/>
      <c r="M171" s="251" t="s">
        <v>19</v>
      </c>
      <c r="N171" s="252" t="s">
        <v>46</v>
      </c>
      <c r="O171" s="85"/>
      <c r="P171" s="222">
        <f>O171*H171</f>
        <v>0</v>
      </c>
      <c r="Q171" s="222">
        <v>1</v>
      </c>
      <c r="R171" s="222">
        <f>Q171*H171</f>
        <v>168.68700000000001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154</v>
      </c>
      <c r="AT171" s="224" t="s">
        <v>150</v>
      </c>
      <c r="AU171" s="224" t="s">
        <v>84</v>
      </c>
      <c r="AY171" s="18" t="s">
        <v>127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135</v>
      </c>
      <c r="BM171" s="224" t="s">
        <v>427</v>
      </c>
    </row>
    <row r="172" s="2" customFormat="1">
      <c r="A172" s="39"/>
      <c r="B172" s="40"/>
      <c r="C172" s="41"/>
      <c r="D172" s="226" t="s">
        <v>137</v>
      </c>
      <c r="E172" s="41"/>
      <c r="F172" s="227" t="s">
        <v>426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137</v>
      </c>
      <c r="AU172" s="18" t="s">
        <v>84</v>
      </c>
    </row>
    <row r="173" s="13" customFormat="1">
      <c r="A173" s="13"/>
      <c r="B173" s="232"/>
      <c r="C173" s="233"/>
      <c r="D173" s="226" t="s">
        <v>141</v>
      </c>
      <c r="E173" s="233"/>
      <c r="F173" s="235" t="s">
        <v>428</v>
      </c>
      <c r="G173" s="233"/>
      <c r="H173" s="236">
        <v>168.68700000000001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141</v>
      </c>
      <c r="AU173" s="242" t="s">
        <v>84</v>
      </c>
      <c r="AV173" s="13" t="s">
        <v>84</v>
      </c>
      <c r="AW173" s="13" t="s">
        <v>4</v>
      </c>
      <c r="AX173" s="13" t="s">
        <v>82</v>
      </c>
      <c r="AY173" s="242" t="s">
        <v>127</v>
      </c>
    </row>
    <row r="174" s="2" customFormat="1" ht="16.5" customHeight="1">
      <c r="A174" s="39"/>
      <c r="B174" s="40"/>
      <c r="C174" s="213" t="s">
        <v>231</v>
      </c>
      <c r="D174" s="213" t="s">
        <v>130</v>
      </c>
      <c r="E174" s="214" t="s">
        <v>429</v>
      </c>
      <c r="F174" s="215" t="s">
        <v>430</v>
      </c>
      <c r="G174" s="216" t="s">
        <v>145</v>
      </c>
      <c r="H174" s="217">
        <v>100.73</v>
      </c>
      <c r="I174" s="218"/>
      <c r="J174" s="219">
        <f>ROUND(I174*H174,2)</f>
        <v>0</v>
      </c>
      <c r="K174" s="215" t="s">
        <v>332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135</v>
      </c>
      <c r="AT174" s="224" t="s">
        <v>130</v>
      </c>
      <c r="AU174" s="224" t="s">
        <v>84</v>
      </c>
      <c r="AY174" s="18" t="s">
        <v>127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135</v>
      </c>
      <c r="BM174" s="224" t="s">
        <v>431</v>
      </c>
    </row>
    <row r="175" s="2" customFormat="1">
      <c r="A175" s="39"/>
      <c r="B175" s="40"/>
      <c r="C175" s="41"/>
      <c r="D175" s="226" t="s">
        <v>137</v>
      </c>
      <c r="E175" s="41"/>
      <c r="F175" s="227" t="s">
        <v>432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137</v>
      </c>
      <c r="AU175" s="18" t="s">
        <v>84</v>
      </c>
    </row>
    <row r="176" s="2" customFormat="1">
      <c r="A176" s="39"/>
      <c r="B176" s="40"/>
      <c r="C176" s="41"/>
      <c r="D176" s="281" t="s">
        <v>335</v>
      </c>
      <c r="E176" s="41"/>
      <c r="F176" s="282" t="s">
        <v>433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335</v>
      </c>
      <c r="AU176" s="18" t="s">
        <v>84</v>
      </c>
    </row>
    <row r="177" s="13" customFormat="1">
      <c r="A177" s="13"/>
      <c r="B177" s="232"/>
      <c r="C177" s="233"/>
      <c r="D177" s="226" t="s">
        <v>141</v>
      </c>
      <c r="E177" s="234" t="s">
        <v>19</v>
      </c>
      <c r="F177" s="235" t="s">
        <v>434</v>
      </c>
      <c r="G177" s="233"/>
      <c r="H177" s="236">
        <v>100.73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141</v>
      </c>
      <c r="AU177" s="242" t="s">
        <v>84</v>
      </c>
      <c r="AV177" s="13" t="s">
        <v>84</v>
      </c>
      <c r="AW177" s="13" t="s">
        <v>37</v>
      </c>
      <c r="AX177" s="13" t="s">
        <v>82</v>
      </c>
      <c r="AY177" s="242" t="s">
        <v>127</v>
      </c>
    </row>
    <row r="178" s="2" customFormat="1" ht="16.5" customHeight="1">
      <c r="A178" s="39"/>
      <c r="B178" s="40"/>
      <c r="C178" s="243" t="s">
        <v>237</v>
      </c>
      <c r="D178" s="243" t="s">
        <v>150</v>
      </c>
      <c r="E178" s="244" t="s">
        <v>435</v>
      </c>
      <c r="F178" s="245" t="s">
        <v>436</v>
      </c>
      <c r="G178" s="246" t="s">
        <v>437</v>
      </c>
      <c r="H178" s="247">
        <v>10.071999999999999</v>
      </c>
      <c r="I178" s="248"/>
      <c r="J178" s="249">
        <f>ROUND(I178*H178,2)</f>
        <v>0</v>
      </c>
      <c r="K178" s="245" t="s">
        <v>332</v>
      </c>
      <c r="L178" s="250"/>
      <c r="M178" s="251" t="s">
        <v>19</v>
      </c>
      <c r="N178" s="252" t="s">
        <v>46</v>
      </c>
      <c r="O178" s="85"/>
      <c r="P178" s="222">
        <f>O178*H178</f>
        <v>0</v>
      </c>
      <c r="Q178" s="222">
        <v>0.001</v>
      </c>
      <c r="R178" s="222">
        <f>Q178*H178</f>
        <v>0.010071999999999999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154</v>
      </c>
      <c r="AT178" s="224" t="s">
        <v>150</v>
      </c>
      <c r="AU178" s="224" t="s">
        <v>84</v>
      </c>
      <c r="AY178" s="18" t="s">
        <v>127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82</v>
      </c>
      <c r="BK178" s="225">
        <f>ROUND(I178*H178,2)</f>
        <v>0</v>
      </c>
      <c r="BL178" s="18" t="s">
        <v>135</v>
      </c>
      <c r="BM178" s="224" t="s">
        <v>438</v>
      </c>
    </row>
    <row r="179" s="2" customFormat="1">
      <c r="A179" s="39"/>
      <c r="B179" s="40"/>
      <c r="C179" s="41"/>
      <c r="D179" s="226" t="s">
        <v>137</v>
      </c>
      <c r="E179" s="41"/>
      <c r="F179" s="227" t="s">
        <v>436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137</v>
      </c>
      <c r="AU179" s="18" t="s">
        <v>84</v>
      </c>
    </row>
    <row r="180" s="13" customFormat="1">
      <c r="A180" s="13"/>
      <c r="B180" s="232"/>
      <c r="C180" s="233"/>
      <c r="D180" s="226" t="s">
        <v>141</v>
      </c>
      <c r="E180" s="233"/>
      <c r="F180" s="235" t="s">
        <v>439</v>
      </c>
      <c r="G180" s="233"/>
      <c r="H180" s="236">
        <v>10.071999999999999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141</v>
      </c>
      <c r="AU180" s="242" t="s">
        <v>84</v>
      </c>
      <c r="AV180" s="13" t="s">
        <v>84</v>
      </c>
      <c r="AW180" s="13" t="s">
        <v>4</v>
      </c>
      <c r="AX180" s="13" t="s">
        <v>82</v>
      </c>
      <c r="AY180" s="242" t="s">
        <v>127</v>
      </c>
    </row>
    <row r="181" s="2" customFormat="1" ht="16.5" customHeight="1">
      <c r="A181" s="39"/>
      <c r="B181" s="40"/>
      <c r="C181" s="213" t="s">
        <v>242</v>
      </c>
      <c r="D181" s="213" t="s">
        <v>130</v>
      </c>
      <c r="E181" s="214" t="s">
        <v>440</v>
      </c>
      <c r="F181" s="215" t="s">
        <v>441</v>
      </c>
      <c r="G181" s="216" t="s">
        <v>145</v>
      </c>
      <c r="H181" s="217">
        <v>100.73</v>
      </c>
      <c r="I181" s="218"/>
      <c r="J181" s="219">
        <f>ROUND(I181*H181,2)</f>
        <v>0</v>
      </c>
      <c r="K181" s="215" t="s">
        <v>332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135</v>
      </c>
      <c r="AT181" s="224" t="s">
        <v>130</v>
      </c>
      <c r="AU181" s="224" t="s">
        <v>84</v>
      </c>
      <c r="AY181" s="18" t="s">
        <v>127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82</v>
      </c>
      <c r="BK181" s="225">
        <f>ROUND(I181*H181,2)</f>
        <v>0</v>
      </c>
      <c r="BL181" s="18" t="s">
        <v>135</v>
      </c>
      <c r="BM181" s="224" t="s">
        <v>442</v>
      </c>
    </row>
    <row r="182" s="2" customFormat="1">
      <c r="A182" s="39"/>
      <c r="B182" s="40"/>
      <c r="C182" s="41"/>
      <c r="D182" s="226" t="s">
        <v>137</v>
      </c>
      <c r="E182" s="41"/>
      <c r="F182" s="227" t="s">
        <v>443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137</v>
      </c>
      <c r="AU182" s="18" t="s">
        <v>84</v>
      </c>
    </row>
    <row r="183" s="2" customFormat="1">
      <c r="A183" s="39"/>
      <c r="B183" s="40"/>
      <c r="C183" s="41"/>
      <c r="D183" s="281" t="s">
        <v>335</v>
      </c>
      <c r="E183" s="41"/>
      <c r="F183" s="282" t="s">
        <v>444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335</v>
      </c>
      <c r="AU183" s="18" t="s">
        <v>84</v>
      </c>
    </row>
    <row r="184" s="14" customFormat="1">
      <c r="A184" s="14"/>
      <c r="B184" s="253"/>
      <c r="C184" s="254"/>
      <c r="D184" s="226" t="s">
        <v>141</v>
      </c>
      <c r="E184" s="255" t="s">
        <v>19</v>
      </c>
      <c r="F184" s="256" t="s">
        <v>445</v>
      </c>
      <c r="G184" s="254"/>
      <c r="H184" s="255" t="s">
        <v>19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141</v>
      </c>
      <c r="AU184" s="262" t="s">
        <v>84</v>
      </c>
      <c r="AV184" s="14" t="s">
        <v>82</v>
      </c>
      <c r="AW184" s="14" t="s">
        <v>37</v>
      </c>
      <c r="AX184" s="14" t="s">
        <v>75</v>
      </c>
      <c r="AY184" s="262" t="s">
        <v>127</v>
      </c>
    </row>
    <row r="185" s="13" customFormat="1">
      <c r="A185" s="13"/>
      <c r="B185" s="232"/>
      <c r="C185" s="233"/>
      <c r="D185" s="226" t="s">
        <v>141</v>
      </c>
      <c r="E185" s="234" t="s">
        <v>19</v>
      </c>
      <c r="F185" s="235" t="s">
        <v>357</v>
      </c>
      <c r="G185" s="233"/>
      <c r="H185" s="236">
        <v>50.729999999999997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141</v>
      </c>
      <c r="AU185" s="242" t="s">
        <v>84</v>
      </c>
      <c r="AV185" s="13" t="s">
        <v>84</v>
      </c>
      <c r="AW185" s="13" t="s">
        <v>37</v>
      </c>
      <c r="AX185" s="13" t="s">
        <v>75</v>
      </c>
      <c r="AY185" s="242" t="s">
        <v>127</v>
      </c>
    </row>
    <row r="186" s="14" customFormat="1">
      <c r="A186" s="14"/>
      <c r="B186" s="253"/>
      <c r="C186" s="254"/>
      <c r="D186" s="226" t="s">
        <v>141</v>
      </c>
      <c r="E186" s="255" t="s">
        <v>19</v>
      </c>
      <c r="F186" s="256" t="s">
        <v>446</v>
      </c>
      <c r="G186" s="254"/>
      <c r="H186" s="255" t="s">
        <v>19</v>
      </c>
      <c r="I186" s="257"/>
      <c r="J186" s="254"/>
      <c r="K186" s="254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141</v>
      </c>
      <c r="AU186" s="262" t="s">
        <v>84</v>
      </c>
      <c r="AV186" s="14" t="s">
        <v>82</v>
      </c>
      <c r="AW186" s="14" t="s">
        <v>37</v>
      </c>
      <c r="AX186" s="14" t="s">
        <v>75</v>
      </c>
      <c r="AY186" s="262" t="s">
        <v>127</v>
      </c>
    </row>
    <row r="187" s="14" customFormat="1">
      <c r="A187" s="14"/>
      <c r="B187" s="253"/>
      <c r="C187" s="254"/>
      <c r="D187" s="226" t="s">
        <v>141</v>
      </c>
      <c r="E187" s="255" t="s">
        <v>19</v>
      </c>
      <c r="F187" s="256" t="s">
        <v>301</v>
      </c>
      <c r="G187" s="254"/>
      <c r="H187" s="255" t="s">
        <v>19</v>
      </c>
      <c r="I187" s="257"/>
      <c r="J187" s="254"/>
      <c r="K187" s="254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141</v>
      </c>
      <c r="AU187" s="262" t="s">
        <v>84</v>
      </c>
      <c r="AV187" s="14" t="s">
        <v>82</v>
      </c>
      <c r="AW187" s="14" t="s">
        <v>37</v>
      </c>
      <c r="AX187" s="14" t="s">
        <v>75</v>
      </c>
      <c r="AY187" s="262" t="s">
        <v>127</v>
      </c>
    </row>
    <row r="188" s="13" customFormat="1">
      <c r="A188" s="13"/>
      <c r="B188" s="232"/>
      <c r="C188" s="233"/>
      <c r="D188" s="226" t="s">
        <v>141</v>
      </c>
      <c r="E188" s="234" t="s">
        <v>19</v>
      </c>
      <c r="F188" s="235" t="s">
        <v>359</v>
      </c>
      <c r="G188" s="233"/>
      <c r="H188" s="236">
        <v>50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141</v>
      </c>
      <c r="AU188" s="242" t="s">
        <v>84</v>
      </c>
      <c r="AV188" s="13" t="s">
        <v>84</v>
      </c>
      <c r="AW188" s="13" t="s">
        <v>37</v>
      </c>
      <c r="AX188" s="13" t="s">
        <v>75</v>
      </c>
      <c r="AY188" s="242" t="s">
        <v>127</v>
      </c>
    </row>
    <row r="189" s="15" customFormat="1">
      <c r="A189" s="15"/>
      <c r="B189" s="263"/>
      <c r="C189" s="264"/>
      <c r="D189" s="226" t="s">
        <v>141</v>
      </c>
      <c r="E189" s="265" t="s">
        <v>19</v>
      </c>
      <c r="F189" s="266" t="s">
        <v>281</v>
      </c>
      <c r="G189" s="264"/>
      <c r="H189" s="267">
        <v>100.72999999999999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3" t="s">
        <v>141</v>
      </c>
      <c r="AU189" s="273" t="s">
        <v>84</v>
      </c>
      <c r="AV189" s="15" t="s">
        <v>135</v>
      </c>
      <c r="AW189" s="15" t="s">
        <v>37</v>
      </c>
      <c r="AX189" s="15" t="s">
        <v>82</v>
      </c>
      <c r="AY189" s="273" t="s">
        <v>127</v>
      </c>
    </row>
    <row r="190" s="12" customFormat="1" ht="22.8" customHeight="1">
      <c r="A190" s="12"/>
      <c r="B190" s="197"/>
      <c r="C190" s="198"/>
      <c r="D190" s="199" t="s">
        <v>74</v>
      </c>
      <c r="E190" s="211" t="s">
        <v>84</v>
      </c>
      <c r="F190" s="211" t="s">
        <v>447</v>
      </c>
      <c r="G190" s="198"/>
      <c r="H190" s="198"/>
      <c r="I190" s="201"/>
      <c r="J190" s="212">
        <f>BK190</f>
        <v>0</v>
      </c>
      <c r="K190" s="198"/>
      <c r="L190" s="203"/>
      <c r="M190" s="204"/>
      <c r="N190" s="205"/>
      <c r="O190" s="205"/>
      <c r="P190" s="206">
        <f>SUM(P191:P218)</f>
        <v>0</v>
      </c>
      <c r="Q190" s="205"/>
      <c r="R190" s="206">
        <f>SUM(R191:R218)</f>
        <v>0.020750970000000001</v>
      </c>
      <c r="S190" s="205"/>
      <c r="T190" s="207">
        <f>SUM(T191:T218)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8" t="s">
        <v>82</v>
      </c>
      <c r="AT190" s="209" t="s">
        <v>74</v>
      </c>
      <c r="AU190" s="209" t="s">
        <v>82</v>
      </c>
      <c r="AY190" s="208" t="s">
        <v>127</v>
      </c>
      <c r="BK190" s="210">
        <f>SUM(BK191:BK218)</f>
        <v>0</v>
      </c>
    </row>
    <row r="191" s="2" customFormat="1" ht="16.5" customHeight="1">
      <c r="A191" s="39"/>
      <c r="B191" s="40"/>
      <c r="C191" s="213" t="s">
        <v>248</v>
      </c>
      <c r="D191" s="213" t="s">
        <v>130</v>
      </c>
      <c r="E191" s="214" t="s">
        <v>448</v>
      </c>
      <c r="F191" s="215" t="s">
        <v>449</v>
      </c>
      <c r="G191" s="216" t="s">
        <v>164</v>
      </c>
      <c r="H191" s="217">
        <v>3.9790000000000001</v>
      </c>
      <c r="I191" s="218"/>
      <c r="J191" s="219">
        <f>ROUND(I191*H191,2)</f>
        <v>0</v>
      </c>
      <c r="K191" s="215" t="s">
        <v>332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135</v>
      </c>
      <c r="AT191" s="224" t="s">
        <v>130</v>
      </c>
      <c r="AU191" s="224" t="s">
        <v>84</v>
      </c>
      <c r="AY191" s="18" t="s">
        <v>127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82</v>
      </c>
      <c r="BK191" s="225">
        <f>ROUND(I191*H191,2)</f>
        <v>0</v>
      </c>
      <c r="BL191" s="18" t="s">
        <v>135</v>
      </c>
      <c r="BM191" s="224" t="s">
        <v>450</v>
      </c>
    </row>
    <row r="192" s="2" customFormat="1">
      <c r="A192" s="39"/>
      <c r="B192" s="40"/>
      <c r="C192" s="41"/>
      <c r="D192" s="226" t="s">
        <v>137</v>
      </c>
      <c r="E192" s="41"/>
      <c r="F192" s="227" t="s">
        <v>451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137</v>
      </c>
      <c r="AU192" s="18" t="s">
        <v>84</v>
      </c>
    </row>
    <row r="193" s="2" customFormat="1">
      <c r="A193" s="39"/>
      <c r="B193" s="40"/>
      <c r="C193" s="41"/>
      <c r="D193" s="281" t="s">
        <v>335</v>
      </c>
      <c r="E193" s="41"/>
      <c r="F193" s="282" t="s">
        <v>452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335</v>
      </c>
      <c r="AU193" s="18" t="s">
        <v>84</v>
      </c>
    </row>
    <row r="194" s="14" customFormat="1">
      <c r="A194" s="14"/>
      <c r="B194" s="253"/>
      <c r="C194" s="254"/>
      <c r="D194" s="226" t="s">
        <v>141</v>
      </c>
      <c r="E194" s="255" t="s">
        <v>19</v>
      </c>
      <c r="F194" s="256" t="s">
        <v>453</v>
      </c>
      <c r="G194" s="254"/>
      <c r="H194" s="255" t="s">
        <v>19</v>
      </c>
      <c r="I194" s="257"/>
      <c r="J194" s="254"/>
      <c r="K194" s="254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141</v>
      </c>
      <c r="AU194" s="262" t="s">
        <v>84</v>
      </c>
      <c r="AV194" s="14" t="s">
        <v>82</v>
      </c>
      <c r="AW194" s="14" t="s">
        <v>37</v>
      </c>
      <c r="AX194" s="14" t="s">
        <v>75</v>
      </c>
      <c r="AY194" s="262" t="s">
        <v>127</v>
      </c>
    </row>
    <row r="195" s="13" customFormat="1">
      <c r="A195" s="13"/>
      <c r="B195" s="232"/>
      <c r="C195" s="233"/>
      <c r="D195" s="226" t="s">
        <v>141</v>
      </c>
      <c r="E195" s="234" t="s">
        <v>19</v>
      </c>
      <c r="F195" s="235" t="s">
        <v>454</v>
      </c>
      <c r="G195" s="233"/>
      <c r="H195" s="236">
        <v>3.9790000000000001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141</v>
      </c>
      <c r="AU195" s="242" t="s">
        <v>84</v>
      </c>
      <c r="AV195" s="13" t="s">
        <v>84</v>
      </c>
      <c r="AW195" s="13" t="s">
        <v>37</v>
      </c>
      <c r="AX195" s="13" t="s">
        <v>82</v>
      </c>
      <c r="AY195" s="242" t="s">
        <v>127</v>
      </c>
    </row>
    <row r="196" s="2" customFormat="1" ht="21.75" customHeight="1">
      <c r="A196" s="39"/>
      <c r="B196" s="40"/>
      <c r="C196" s="213" t="s">
        <v>254</v>
      </c>
      <c r="D196" s="213" t="s">
        <v>130</v>
      </c>
      <c r="E196" s="214" t="s">
        <v>455</v>
      </c>
      <c r="F196" s="215" t="s">
        <v>456</v>
      </c>
      <c r="G196" s="216" t="s">
        <v>164</v>
      </c>
      <c r="H196" s="217">
        <v>3.9790000000000001</v>
      </c>
      <c r="I196" s="218"/>
      <c r="J196" s="219">
        <f>ROUND(I196*H196,2)</f>
        <v>0</v>
      </c>
      <c r="K196" s="215" t="s">
        <v>332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135</v>
      </c>
      <c r="AT196" s="224" t="s">
        <v>130</v>
      </c>
      <c r="AU196" s="224" t="s">
        <v>84</v>
      </c>
      <c r="AY196" s="18" t="s">
        <v>127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82</v>
      </c>
      <c r="BK196" s="225">
        <f>ROUND(I196*H196,2)</f>
        <v>0</v>
      </c>
      <c r="BL196" s="18" t="s">
        <v>135</v>
      </c>
      <c r="BM196" s="224" t="s">
        <v>457</v>
      </c>
    </row>
    <row r="197" s="2" customFormat="1">
      <c r="A197" s="39"/>
      <c r="B197" s="40"/>
      <c r="C197" s="41"/>
      <c r="D197" s="226" t="s">
        <v>137</v>
      </c>
      <c r="E197" s="41"/>
      <c r="F197" s="227" t="s">
        <v>458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137</v>
      </c>
      <c r="AU197" s="18" t="s">
        <v>84</v>
      </c>
    </row>
    <row r="198" s="2" customFormat="1">
      <c r="A198" s="39"/>
      <c r="B198" s="40"/>
      <c r="C198" s="41"/>
      <c r="D198" s="281" t="s">
        <v>335</v>
      </c>
      <c r="E198" s="41"/>
      <c r="F198" s="282" t="s">
        <v>459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335</v>
      </c>
      <c r="AU198" s="18" t="s">
        <v>84</v>
      </c>
    </row>
    <row r="199" s="2" customFormat="1" ht="16.5" customHeight="1">
      <c r="A199" s="39"/>
      <c r="B199" s="40"/>
      <c r="C199" s="213" t="s">
        <v>7</v>
      </c>
      <c r="D199" s="213" t="s">
        <v>130</v>
      </c>
      <c r="E199" s="214" t="s">
        <v>460</v>
      </c>
      <c r="F199" s="215" t="s">
        <v>461</v>
      </c>
      <c r="G199" s="216" t="s">
        <v>164</v>
      </c>
      <c r="H199" s="217">
        <v>1.6559999999999999</v>
      </c>
      <c r="I199" s="218"/>
      <c r="J199" s="219">
        <f>ROUND(I199*H199,2)</f>
        <v>0</v>
      </c>
      <c r="K199" s="215" t="s">
        <v>332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135</v>
      </c>
      <c r="AT199" s="224" t="s">
        <v>130</v>
      </c>
      <c r="AU199" s="224" t="s">
        <v>84</v>
      </c>
      <c r="AY199" s="18" t="s">
        <v>127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82</v>
      </c>
      <c r="BK199" s="225">
        <f>ROUND(I199*H199,2)</f>
        <v>0</v>
      </c>
      <c r="BL199" s="18" t="s">
        <v>135</v>
      </c>
      <c r="BM199" s="224" t="s">
        <v>462</v>
      </c>
    </row>
    <row r="200" s="2" customFormat="1">
      <c r="A200" s="39"/>
      <c r="B200" s="40"/>
      <c r="C200" s="41"/>
      <c r="D200" s="226" t="s">
        <v>137</v>
      </c>
      <c r="E200" s="41"/>
      <c r="F200" s="227" t="s">
        <v>463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137</v>
      </c>
      <c r="AU200" s="18" t="s">
        <v>84</v>
      </c>
    </row>
    <row r="201" s="2" customFormat="1">
      <c r="A201" s="39"/>
      <c r="B201" s="40"/>
      <c r="C201" s="41"/>
      <c r="D201" s="281" t="s">
        <v>335</v>
      </c>
      <c r="E201" s="41"/>
      <c r="F201" s="282" t="s">
        <v>464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335</v>
      </c>
      <c r="AU201" s="18" t="s">
        <v>84</v>
      </c>
    </row>
    <row r="202" s="14" customFormat="1">
      <c r="A202" s="14"/>
      <c r="B202" s="253"/>
      <c r="C202" s="254"/>
      <c r="D202" s="226" t="s">
        <v>141</v>
      </c>
      <c r="E202" s="255" t="s">
        <v>19</v>
      </c>
      <c r="F202" s="256" t="s">
        <v>465</v>
      </c>
      <c r="G202" s="254"/>
      <c r="H202" s="255" t="s">
        <v>19</v>
      </c>
      <c r="I202" s="257"/>
      <c r="J202" s="254"/>
      <c r="K202" s="254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141</v>
      </c>
      <c r="AU202" s="262" t="s">
        <v>84</v>
      </c>
      <c r="AV202" s="14" t="s">
        <v>82</v>
      </c>
      <c r="AW202" s="14" t="s">
        <v>37</v>
      </c>
      <c r="AX202" s="14" t="s">
        <v>75</v>
      </c>
      <c r="AY202" s="262" t="s">
        <v>127</v>
      </c>
    </row>
    <row r="203" s="13" customFormat="1">
      <c r="A203" s="13"/>
      <c r="B203" s="232"/>
      <c r="C203" s="233"/>
      <c r="D203" s="226" t="s">
        <v>141</v>
      </c>
      <c r="E203" s="234" t="s">
        <v>19</v>
      </c>
      <c r="F203" s="235" t="s">
        <v>466</v>
      </c>
      <c r="G203" s="233"/>
      <c r="H203" s="236">
        <v>1.6559999999999999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141</v>
      </c>
      <c r="AU203" s="242" t="s">
        <v>84</v>
      </c>
      <c r="AV203" s="13" t="s">
        <v>84</v>
      </c>
      <c r="AW203" s="13" t="s">
        <v>37</v>
      </c>
      <c r="AX203" s="13" t="s">
        <v>75</v>
      </c>
      <c r="AY203" s="242" t="s">
        <v>127</v>
      </c>
    </row>
    <row r="204" s="15" customFormat="1">
      <c r="A204" s="15"/>
      <c r="B204" s="263"/>
      <c r="C204" s="264"/>
      <c r="D204" s="226" t="s">
        <v>141</v>
      </c>
      <c r="E204" s="265" t="s">
        <v>19</v>
      </c>
      <c r="F204" s="266" t="s">
        <v>281</v>
      </c>
      <c r="G204" s="264"/>
      <c r="H204" s="267">
        <v>1.6559999999999999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3" t="s">
        <v>141</v>
      </c>
      <c r="AU204" s="273" t="s">
        <v>84</v>
      </c>
      <c r="AV204" s="15" t="s">
        <v>135</v>
      </c>
      <c r="AW204" s="15" t="s">
        <v>37</v>
      </c>
      <c r="AX204" s="15" t="s">
        <v>82</v>
      </c>
      <c r="AY204" s="273" t="s">
        <v>127</v>
      </c>
    </row>
    <row r="205" s="2" customFormat="1" ht="16.5" customHeight="1">
      <c r="A205" s="39"/>
      <c r="B205" s="40"/>
      <c r="C205" s="213" t="s">
        <v>263</v>
      </c>
      <c r="D205" s="213" t="s">
        <v>130</v>
      </c>
      <c r="E205" s="214" t="s">
        <v>467</v>
      </c>
      <c r="F205" s="215" t="s">
        <v>468</v>
      </c>
      <c r="G205" s="216" t="s">
        <v>164</v>
      </c>
      <c r="H205" s="217">
        <v>1.6559999999999999</v>
      </c>
      <c r="I205" s="218"/>
      <c r="J205" s="219">
        <f>ROUND(I205*H205,2)</f>
        <v>0</v>
      </c>
      <c r="K205" s="215" t="s">
        <v>332</v>
      </c>
      <c r="L205" s="45"/>
      <c r="M205" s="220" t="s">
        <v>19</v>
      </c>
      <c r="N205" s="221" t="s">
        <v>46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135</v>
      </c>
      <c r="AT205" s="224" t="s">
        <v>130</v>
      </c>
      <c r="AU205" s="224" t="s">
        <v>84</v>
      </c>
      <c r="AY205" s="18" t="s">
        <v>127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82</v>
      </c>
      <c r="BK205" s="225">
        <f>ROUND(I205*H205,2)</f>
        <v>0</v>
      </c>
      <c r="BL205" s="18" t="s">
        <v>135</v>
      </c>
      <c r="BM205" s="224" t="s">
        <v>469</v>
      </c>
    </row>
    <row r="206" s="2" customFormat="1">
      <c r="A206" s="39"/>
      <c r="B206" s="40"/>
      <c r="C206" s="41"/>
      <c r="D206" s="226" t="s">
        <v>137</v>
      </c>
      <c r="E206" s="41"/>
      <c r="F206" s="227" t="s">
        <v>470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137</v>
      </c>
      <c r="AU206" s="18" t="s">
        <v>84</v>
      </c>
    </row>
    <row r="207" s="2" customFormat="1">
      <c r="A207" s="39"/>
      <c r="B207" s="40"/>
      <c r="C207" s="41"/>
      <c r="D207" s="281" t="s">
        <v>335</v>
      </c>
      <c r="E207" s="41"/>
      <c r="F207" s="282" t="s">
        <v>471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335</v>
      </c>
      <c r="AU207" s="18" t="s">
        <v>84</v>
      </c>
    </row>
    <row r="208" s="2" customFormat="1" ht="16.5" customHeight="1">
      <c r="A208" s="39"/>
      <c r="B208" s="40"/>
      <c r="C208" s="213" t="s">
        <v>269</v>
      </c>
      <c r="D208" s="213" t="s">
        <v>130</v>
      </c>
      <c r="E208" s="214" t="s">
        <v>472</v>
      </c>
      <c r="F208" s="215" t="s">
        <v>473</v>
      </c>
      <c r="G208" s="216" t="s">
        <v>145</v>
      </c>
      <c r="H208" s="217">
        <v>14.1</v>
      </c>
      <c r="I208" s="218"/>
      <c r="J208" s="219">
        <f>ROUND(I208*H208,2)</f>
        <v>0</v>
      </c>
      <c r="K208" s="215" t="s">
        <v>332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0.0014357</v>
      </c>
      <c r="R208" s="222">
        <f>Q208*H208</f>
        <v>0.02024337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135</v>
      </c>
      <c r="AT208" s="224" t="s">
        <v>130</v>
      </c>
      <c r="AU208" s="224" t="s">
        <v>84</v>
      </c>
      <c r="AY208" s="18" t="s">
        <v>127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82</v>
      </c>
      <c r="BK208" s="225">
        <f>ROUND(I208*H208,2)</f>
        <v>0</v>
      </c>
      <c r="BL208" s="18" t="s">
        <v>135</v>
      </c>
      <c r="BM208" s="224" t="s">
        <v>474</v>
      </c>
    </row>
    <row r="209" s="2" customFormat="1">
      <c r="A209" s="39"/>
      <c r="B209" s="40"/>
      <c r="C209" s="41"/>
      <c r="D209" s="226" t="s">
        <v>137</v>
      </c>
      <c r="E209" s="41"/>
      <c r="F209" s="227" t="s">
        <v>475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137</v>
      </c>
      <c r="AU209" s="18" t="s">
        <v>84</v>
      </c>
    </row>
    <row r="210" s="2" customFormat="1">
      <c r="A210" s="39"/>
      <c r="B210" s="40"/>
      <c r="C210" s="41"/>
      <c r="D210" s="281" t="s">
        <v>335</v>
      </c>
      <c r="E210" s="41"/>
      <c r="F210" s="282" t="s">
        <v>476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335</v>
      </c>
      <c r="AU210" s="18" t="s">
        <v>84</v>
      </c>
    </row>
    <row r="211" s="14" customFormat="1">
      <c r="A211" s="14"/>
      <c r="B211" s="253"/>
      <c r="C211" s="254"/>
      <c r="D211" s="226" t="s">
        <v>141</v>
      </c>
      <c r="E211" s="255" t="s">
        <v>19</v>
      </c>
      <c r="F211" s="256" t="s">
        <v>453</v>
      </c>
      <c r="G211" s="254"/>
      <c r="H211" s="255" t="s">
        <v>19</v>
      </c>
      <c r="I211" s="257"/>
      <c r="J211" s="254"/>
      <c r="K211" s="254"/>
      <c r="L211" s="258"/>
      <c r="M211" s="259"/>
      <c r="N211" s="260"/>
      <c r="O211" s="260"/>
      <c r="P211" s="260"/>
      <c r="Q211" s="260"/>
      <c r="R211" s="260"/>
      <c r="S211" s="260"/>
      <c r="T211" s="26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2" t="s">
        <v>141</v>
      </c>
      <c r="AU211" s="262" t="s">
        <v>84</v>
      </c>
      <c r="AV211" s="14" t="s">
        <v>82</v>
      </c>
      <c r="AW211" s="14" t="s">
        <v>37</v>
      </c>
      <c r="AX211" s="14" t="s">
        <v>75</v>
      </c>
      <c r="AY211" s="262" t="s">
        <v>127</v>
      </c>
    </row>
    <row r="212" s="13" customFormat="1">
      <c r="A212" s="13"/>
      <c r="B212" s="232"/>
      <c r="C212" s="233"/>
      <c r="D212" s="226" t="s">
        <v>141</v>
      </c>
      <c r="E212" s="234" t="s">
        <v>19</v>
      </c>
      <c r="F212" s="235" t="s">
        <v>477</v>
      </c>
      <c r="G212" s="233"/>
      <c r="H212" s="236">
        <v>4.3799999999999999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141</v>
      </c>
      <c r="AU212" s="242" t="s">
        <v>84</v>
      </c>
      <c r="AV212" s="13" t="s">
        <v>84</v>
      </c>
      <c r="AW212" s="13" t="s">
        <v>37</v>
      </c>
      <c r="AX212" s="13" t="s">
        <v>75</v>
      </c>
      <c r="AY212" s="242" t="s">
        <v>127</v>
      </c>
    </row>
    <row r="213" s="14" customFormat="1">
      <c r="A213" s="14"/>
      <c r="B213" s="253"/>
      <c r="C213" s="254"/>
      <c r="D213" s="226" t="s">
        <v>141</v>
      </c>
      <c r="E213" s="255" t="s">
        <v>19</v>
      </c>
      <c r="F213" s="256" t="s">
        <v>478</v>
      </c>
      <c r="G213" s="254"/>
      <c r="H213" s="255" t="s">
        <v>19</v>
      </c>
      <c r="I213" s="257"/>
      <c r="J213" s="254"/>
      <c r="K213" s="254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141</v>
      </c>
      <c r="AU213" s="262" t="s">
        <v>84</v>
      </c>
      <c r="AV213" s="14" t="s">
        <v>82</v>
      </c>
      <c r="AW213" s="14" t="s">
        <v>37</v>
      </c>
      <c r="AX213" s="14" t="s">
        <v>75</v>
      </c>
      <c r="AY213" s="262" t="s">
        <v>127</v>
      </c>
    </row>
    <row r="214" s="13" customFormat="1">
      <c r="A214" s="13"/>
      <c r="B214" s="232"/>
      <c r="C214" s="233"/>
      <c r="D214" s="226" t="s">
        <v>141</v>
      </c>
      <c r="E214" s="234" t="s">
        <v>19</v>
      </c>
      <c r="F214" s="235" t="s">
        <v>479</v>
      </c>
      <c r="G214" s="233"/>
      <c r="H214" s="236">
        <v>9.7200000000000006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141</v>
      </c>
      <c r="AU214" s="242" t="s">
        <v>84</v>
      </c>
      <c r="AV214" s="13" t="s">
        <v>84</v>
      </c>
      <c r="AW214" s="13" t="s">
        <v>37</v>
      </c>
      <c r="AX214" s="13" t="s">
        <v>75</v>
      </c>
      <c r="AY214" s="242" t="s">
        <v>127</v>
      </c>
    </row>
    <row r="215" s="15" customFormat="1">
      <c r="A215" s="15"/>
      <c r="B215" s="263"/>
      <c r="C215" s="264"/>
      <c r="D215" s="226" t="s">
        <v>141</v>
      </c>
      <c r="E215" s="265" t="s">
        <v>19</v>
      </c>
      <c r="F215" s="266" t="s">
        <v>281</v>
      </c>
      <c r="G215" s="264"/>
      <c r="H215" s="267">
        <v>14.100000000000001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3" t="s">
        <v>141</v>
      </c>
      <c r="AU215" s="273" t="s">
        <v>84</v>
      </c>
      <c r="AV215" s="15" t="s">
        <v>135</v>
      </c>
      <c r="AW215" s="15" t="s">
        <v>37</v>
      </c>
      <c r="AX215" s="15" t="s">
        <v>82</v>
      </c>
      <c r="AY215" s="273" t="s">
        <v>127</v>
      </c>
    </row>
    <row r="216" s="2" customFormat="1" ht="16.5" customHeight="1">
      <c r="A216" s="39"/>
      <c r="B216" s="40"/>
      <c r="C216" s="213" t="s">
        <v>282</v>
      </c>
      <c r="D216" s="213" t="s">
        <v>130</v>
      </c>
      <c r="E216" s="214" t="s">
        <v>480</v>
      </c>
      <c r="F216" s="215" t="s">
        <v>481</v>
      </c>
      <c r="G216" s="216" t="s">
        <v>145</v>
      </c>
      <c r="H216" s="217">
        <v>14.1</v>
      </c>
      <c r="I216" s="218"/>
      <c r="J216" s="219">
        <f>ROUND(I216*H216,2)</f>
        <v>0</v>
      </c>
      <c r="K216" s="215" t="s">
        <v>332</v>
      </c>
      <c r="L216" s="45"/>
      <c r="M216" s="220" t="s">
        <v>19</v>
      </c>
      <c r="N216" s="221" t="s">
        <v>46</v>
      </c>
      <c r="O216" s="85"/>
      <c r="P216" s="222">
        <f>O216*H216</f>
        <v>0</v>
      </c>
      <c r="Q216" s="222">
        <v>3.6000000000000001E-05</v>
      </c>
      <c r="R216" s="222">
        <f>Q216*H216</f>
        <v>0.00050759999999999998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135</v>
      </c>
      <c r="AT216" s="224" t="s">
        <v>130</v>
      </c>
      <c r="AU216" s="224" t="s">
        <v>84</v>
      </c>
      <c r="AY216" s="18" t="s">
        <v>127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82</v>
      </c>
      <c r="BK216" s="225">
        <f>ROUND(I216*H216,2)</f>
        <v>0</v>
      </c>
      <c r="BL216" s="18" t="s">
        <v>135</v>
      </c>
      <c r="BM216" s="224" t="s">
        <v>482</v>
      </c>
    </row>
    <row r="217" s="2" customFormat="1">
      <c r="A217" s="39"/>
      <c r="B217" s="40"/>
      <c r="C217" s="41"/>
      <c r="D217" s="226" t="s">
        <v>137</v>
      </c>
      <c r="E217" s="41"/>
      <c r="F217" s="227" t="s">
        <v>483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137</v>
      </c>
      <c r="AU217" s="18" t="s">
        <v>84</v>
      </c>
    </row>
    <row r="218" s="2" customFormat="1">
      <c r="A218" s="39"/>
      <c r="B218" s="40"/>
      <c r="C218" s="41"/>
      <c r="D218" s="281" t="s">
        <v>335</v>
      </c>
      <c r="E218" s="41"/>
      <c r="F218" s="282" t="s">
        <v>484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335</v>
      </c>
      <c r="AU218" s="18" t="s">
        <v>84</v>
      </c>
    </row>
    <row r="219" s="12" customFormat="1" ht="22.8" customHeight="1">
      <c r="A219" s="12"/>
      <c r="B219" s="197"/>
      <c r="C219" s="198"/>
      <c r="D219" s="199" t="s">
        <v>74</v>
      </c>
      <c r="E219" s="211" t="s">
        <v>149</v>
      </c>
      <c r="F219" s="211" t="s">
        <v>485</v>
      </c>
      <c r="G219" s="198"/>
      <c r="H219" s="198"/>
      <c r="I219" s="201"/>
      <c r="J219" s="212">
        <f>BK219</f>
        <v>0</v>
      </c>
      <c r="K219" s="198"/>
      <c r="L219" s="203"/>
      <c r="M219" s="204"/>
      <c r="N219" s="205"/>
      <c r="O219" s="205"/>
      <c r="P219" s="206">
        <f>SUM(P220:P248)</f>
        <v>0</v>
      </c>
      <c r="Q219" s="205"/>
      <c r="R219" s="206">
        <f>SUM(R220:R248)</f>
        <v>0.2936751272</v>
      </c>
      <c r="S219" s="205"/>
      <c r="T219" s="207">
        <f>SUM(T220:T248)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8" t="s">
        <v>82</v>
      </c>
      <c r="AT219" s="209" t="s">
        <v>74</v>
      </c>
      <c r="AU219" s="209" t="s">
        <v>82</v>
      </c>
      <c r="AY219" s="208" t="s">
        <v>127</v>
      </c>
      <c r="BK219" s="210">
        <f>SUM(BK220:BK248)</f>
        <v>0</v>
      </c>
    </row>
    <row r="220" s="2" customFormat="1" ht="16.5" customHeight="1">
      <c r="A220" s="39"/>
      <c r="B220" s="40"/>
      <c r="C220" s="213" t="s">
        <v>287</v>
      </c>
      <c r="D220" s="213" t="s">
        <v>130</v>
      </c>
      <c r="E220" s="214" t="s">
        <v>486</v>
      </c>
      <c r="F220" s="215" t="s">
        <v>487</v>
      </c>
      <c r="G220" s="216" t="s">
        <v>164</v>
      </c>
      <c r="H220" s="217">
        <v>1.0129999999999999</v>
      </c>
      <c r="I220" s="218"/>
      <c r="J220" s="219">
        <f>ROUND(I220*H220,2)</f>
        <v>0</v>
      </c>
      <c r="K220" s="215" t="s">
        <v>332</v>
      </c>
      <c r="L220" s="45"/>
      <c r="M220" s="220" t="s">
        <v>19</v>
      </c>
      <c r="N220" s="221" t="s">
        <v>46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135</v>
      </c>
      <c r="AT220" s="224" t="s">
        <v>130</v>
      </c>
      <c r="AU220" s="224" t="s">
        <v>84</v>
      </c>
      <c r="AY220" s="18" t="s">
        <v>127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82</v>
      </c>
      <c r="BK220" s="225">
        <f>ROUND(I220*H220,2)</f>
        <v>0</v>
      </c>
      <c r="BL220" s="18" t="s">
        <v>135</v>
      </c>
      <c r="BM220" s="224" t="s">
        <v>488</v>
      </c>
    </row>
    <row r="221" s="2" customFormat="1">
      <c r="A221" s="39"/>
      <c r="B221" s="40"/>
      <c r="C221" s="41"/>
      <c r="D221" s="226" t="s">
        <v>137</v>
      </c>
      <c r="E221" s="41"/>
      <c r="F221" s="227" t="s">
        <v>489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137</v>
      </c>
      <c r="AU221" s="18" t="s">
        <v>84</v>
      </c>
    </row>
    <row r="222" s="2" customFormat="1">
      <c r="A222" s="39"/>
      <c r="B222" s="40"/>
      <c r="C222" s="41"/>
      <c r="D222" s="281" t="s">
        <v>335</v>
      </c>
      <c r="E222" s="41"/>
      <c r="F222" s="282" t="s">
        <v>490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335</v>
      </c>
      <c r="AU222" s="18" t="s">
        <v>84</v>
      </c>
    </row>
    <row r="223" s="14" customFormat="1">
      <c r="A223" s="14"/>
      <c r="B223" s="253"/>
      <c r="C223" s="254"/>
      <c r="D223" s="226" t="s">
        <v>141</v>
      </c>
      <c r="E223" s="255" t="s">
        <v>19</v>
      </c>
      <c r="F223" s="256" t="s">
        <v>491</v>
      </c>
      <c r="G223" s="254"/>
      <c r="H223" s="255" t="s">
        <v>19</v>
      </c>
      <c r="I223" s="257"/>
      <c r="J223" s="254"/>
      <c r="K223" s="254"/>
      <c r="L223" s="258"/>
      <c r="M223" s="259"/>
      <c r="N223" s="260"/>
      <c r="O223" s="260"/>
      <c r="P223" s="260"/>
      <c r="Q223" s="260"/>
      <c r="R223" s="260"/>
      <c r="S223" s="260"/>
      <c r="T223" s="26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2" t="s">
        <v>141</v>
      </c>
      <c r="AU223" s="262" t="s">
        <v>84</v>
      </c>
      <c r="AV223" s="14" t="s">
        <v>82</v>
      </c>
      <c r="AW223" s="14" t="s">
        <v>37</v>
      </c>
      <c r="AX223" s="14" t="s">
        <v>75</v>
      </c>
      <c r="AY223" s="262" t="s">
        <v>127</v>
      </c>
    </row>
    <row r="224" s="13" customFormat="1">
      <c r="A224" s="13"/>
      <c r="B224" s="232"/>
      <c r="C224" s="233"/>
      <c r="D224" s="226" t="s">
        <v>141</v>
      </c>
      <c r="E224" s="234" t="s">
        <v>19</v>
      </c>
      <c r="F224" s="235" t="s">
        <v>492</v>
      </c>
      <c r="G224" s="233"/>
      <c r="H224" s="236">
        <v>1.0129999999999999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141</v>
      </c>
      <c r="AU224" s="242" t="s">
        <v>84</v>
      </c>
      <c r="AV224" s="13" t="s">
        <v>84</v>
      </c>
      <c r="AW224" s="13" t="s">
        <v>37</v>
      </c>
      <c r="AX224" s="13" t="s">
        <v>75</v>
      </c>
      <c r="AY224" s="242" t="s">
        <v>127</v>
      </c>
    </row>
    <row r="225" s="15" customFormat="1">
      <c r="A225" s="15"/>
      <c r="B225" s="263"/>
      <c r="C225" s="264"/>
      <c r="D225" s="226" t="s">
        <v>141</v>
      </c>
      <c r="E225" s="265" t="s">
        <v>19</v>
      </c>
      <c r="F225" s="266" t="s">
        <v>281</v>
      </c>
      <c r="G225" s="264"/>
      <c r="H225" s="267">
        <v>1.0129999999999999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3" t="s">
        <v>141</v>
      </c>
      <c r="AU225" s="273" t="s">
        <v>84</v>
      </c>
      <c r="AV225" s="15" t="s">
        <v>135</v>
      </c>
      <c r="AW225" s="15" t="s">
        <v>37</v>
      </c>
      <c r="AX225" s="15" t="s">
        <v>82</v>
      </c>
      <c r="AY225" s="273" t="s">
        <v>127</v>
      </c>
    </row>
    <row r="226" s="2" customFormat="1" ht="16.5" customHeight="1">
      <c r="A226" s="39"/>
      <c r="B226" s="40"/>
      <c r="C226" s="213" t="s">
        <v>296</v>
      </c>
      <c r="D226" s="213" t="s">
        <v>130</v>
      </c>
      <c r="E226" s="214" t="s">
        <v>493</v>
      </c>
      <c r="F226" s="215" t="s">
        <v>494</v>
      </c>
      <c r="G226" s="216" t="s">
        <v>164</v>
      </c>
      <c r="H226" s="217">
        <v>1.0129999999999999</v>
      </c>
      <c r="I226" s="218"/>
      <c r="J226" s="219">
        <f>ROUND(I226*H226,2)</f>
        <v>0</v>
      </c>
      <c r="K226" s="215" t="s">
        <v>332</v>
      </c>
      <c r="L226" s="45"/>
      <c r="M226" s="220" t="s">
        <v>19</v>
      </c>
      <c r="N226" s="221" t="s">
        <v>46</v>
      </c>
      <c r="O226" s="85"/>
      <c r="P226" s="222">
        <f>O226*H226</f>
        <v>0</v>
      </c>
      <c r="Q226" s="222">
        <v>0.048579999999999998</v>
      </c>
      <c r="R226" s="222">
        <f>Q226*H226</f>
        <v>0.049211539999999991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135</v>
      </c>
      <c r="AT226" s="224" t="s">
        <v>130</v>
      </c>
      <c r="AU226" s="224" t="s">
        <v>84</v>
      </c>
      <c r="AY226" s="18" t="s">
        <v>127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82</v>
      </c>
      <c r="BK226" s="225">
        <f>ROUND(I226*H226,2)</f>
        <v>0</v>
      </c>
      <c r="BL226" s="18" t="s">
        <v>135</v>
      </c>
      <c r="BM226" s="224" t="s">
        <v>495</v>
      </c>
    </row>
    <row r="227" s="2" customFormat="1">
      <c r="A227" s="39"/>
      <c r="B227" s="40"/>
      <c r="C227" s="41"/>
      <c r="D227" s="226" t="s">
        <v>137</v>
      </c>
      <c r="E227" s="41"/>
      <c r="F227" s="227" t="s">
        <v>496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137</v>
      </c>
      <c r="AU227" s="18" t="s">
        <v>84</v>
      </c>
    </row>
    <row r="228" s="2" customFormat="1">
      <c r="A228" s="39"/>
      <c r="B228" s="40"/>
      <c r="C228" s="41"/>
      <c r="D228" s="281" t="s">
        <v>335</v>
      </c>
      <c r="E228" s="41"/>
      <c r="F228" s="282" t="s">
        <v>497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335</v>
      </c>
      <c r="AU228" s="18" t="s">
        <v>84</v>
      </c>
    </row>
    <row r="229" s="2" customFormat="1" ht="16.5" customHeight="1">
      <c r="A229" s="39"/>
      <c r="B229" s="40"/>
      <c r="C229" s="213" t="s">
        <v>307</v>
      </c>
      <c r="D229" s="213" t="s">
        <v>130</v>
      </c>
      <c r="E229" s="214" t="s">
        <v>498</v>
      </c>
      <c r="F229" s="215" t="s">
        <v>499</v>
      </c>
      <c r="G229" s="216" t="s">
        <v>145</v>
      </c>
      <c r="H229" s="217">
        <v>4.9500000000000002</v>
      </c>
      <c r="I229" s="218"/>
      <c r="J229" s="219">
        <f>ROUND(I229*H229,2)</f>
        <v>0</v>
      </c>
      <c r="K229" s="215" t="s">
        <v>332</v>
      </c>
      <c r="L229" s="45"/>
      <c r="M229" s="220" t="s">
        <v>19</v>
      </c>
      <c r="N229" s="221" t="s">
        <v>46</v>
      </c>
      <c r="O229" s="85"/>
      <c r="P229" s="222">
        <f>O229*H229</f>
        <v>0</v>
      </c>
      <c r="Q229" s="222">
        <v>0.041744200000000002</v>
      </c>
      <c r="R229" s="222">
        <f>Q229*H229</f>
        <v>0.20663379000000001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135</v>
      </c>
      <c r="AT229" s="224" t="s">
        <v>130</v>
      </c>
      <c r="AU229" s="224" t="s">
        <v>84</v>
      </c>
      <c r="AY229" s="18" t="s">
        <v>127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82</v>
      </c>
      <c r="BK229" s="225">
        <f>ROUND(I229*H229,2)</f>
        <v>0</v>
      </c>
      <c r="BL229" s="18" t="s">
        <v>135</v>
      </c>
      <c r="BM229" s="224" t="s">
        <v>500</v>
      </c>
    </row>
    <row r="230" s="2" customFormat="1">
      <c r="A230" s="39"/>
      <c r="B230" s="40"/>
      <c r="C230" s="41"/>
      <c r="D230" s="226" t="s">
        <v>137</v>
      </c>
      <c r="E230" s="41"/>
      <c r="F230" s="227" t="s">
        <v>501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137</v>
      </c>
      <c r="AU230" s="18" t="s">
        <v>84</v>
      </c>
    </row>
    <row r="231" s="2" customFormat="1">
      <c r="A231" s="39"/>
      <c r="B231" s="40"/>
      <c r="C231" s="41"/>
      <c r="D231" s="281" t="s">
        <v>335</v>
      </c>
      <c r="E231" s="41"/>
      <c r="F231" s="282" t="s">
        <v>502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335</v>
      </c>
      <c r="AU231" s="18" t="s">
        <v>84</v>
      </c>
    </row>
    <row r="232" s="13" customFormat="1">
      <c r="A232" s="13"/>
      <c r="B232" s="232"/>
      <c r="C232" s="233"/>
      <c r="D232" s="226" t="s">
        <v>141</v>
      </c>
      <c r="E232" s="234" t="s">
        <v>19</v>
      </c>
      <c r="F232" s="235" t="s">
        <v>503</v>
      </c>
      <c r="G232" s="233"/>
      <c r="H232" s="236">
        <v>4.9500000000000002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141</v>
      </c>
      <c r="AU232" s="242" t="s">
        <v>84</v>
      </c>
      <c r="AV232" s="13" t="s">
        <v>84</v>
      </c>
      <c r="AW232" s="13" t="s">
        <v>37</v>
      </c>
      <c r="AX232" s="13" t="s">
        <v>75</v>
      </c>
      <c r="AY232" s="242" t="s">
        <v>127</v>
      </c>
    </row>
    <row r="233" s="15" customFormat="1">
      <c r="A233" s="15"/>
      <c r="B233" s="263"/>
      <c r="C233" s="264"/>
      <c r="D233" s="226" t="s">
        <v>141</v>
      </c>
      <c r="E233" s="265" t="s">
        <v>19</v>
      </c>
      <c r="F233" s="266" t="s">
        <v>281</v>
      </c>
      <c r="G233" s="264"/>
      <c r="H233" s="267">
        <v>4.9500000000000002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3" t="s">
        <v>141</v>
      </c>
      <c r="AU233" s="273" t="s">
        <v>84</v>
      </c>
      <c r="AV233" s="15" t="s">
        <v>135</v>
      </c>
      <c r="AW233" s="15" t="s">
        <v>37</v>
      </c>
      <c r="AX233" s="15" t="s">
        <v>82</v>
      </c>
      <c r="AY233" s="273" t="s">
        <v>127</v>
      </c>
    </row>
    <row r="234" s="2" customFormat="1" ht="16.5" customHeight="1">
      <c r="A234" s="39"/>
      <c r="B234" s="40"/>
      <c r="C234" s="213" t="s">
        <v>504</v>
      </c>
      <c r="D234" s="213" t="s">
        <v>130</v>
      </c>
      <c r="E234" s="214" t="s">
        <v>505</v>
      </c>
      <c r="F234" s="215" t="s">
        <v>506</v>
      </c>
      <c r="G234" s="216" t="s">
        <v>145</v>
      </c>
      <c r="H234" s="217">
        <v>4.9500000000000002</v>
      </c>
      <c r="I234" s="218"/>
      <c r="J234" s="219">
        <f>ROUND(I234*H234,2)</f>
        <v>0</v>
      </c>
      <c r="K234" s="215" t="s">
        <v>332</v>
      </c>
      <c r="L234" s="45"/>
      <c r="M234" s="220" t="s">
        <v>19</v>
      </c>
      <c r="N234" s="221" t="s">
        <v>46</v>
      </c>
      <c r="O234" s="85"/>
      <c r="P234" s="222">
        <f>O234*H234</f>
        <v>0</v>
      </c>
      <c r="Q234" s="222">
        <v>1.5E-05</v>
      </c>
      <c r="R234" s="222">
        <f>Q234*H234</f>
        <v>7.4250000000000002E-05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135</v>
      </c>
      <c r="AT234" s="224" t="s">
        <v>130</v>
      </c>
      <c r="AU234" s="224" t="s">
        <v>84</v>
      </c>
      <c r="AY234" s="18" t="s">
        <v>127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82</v>
      </c>
      <c r="BK234" s="225">
        <f>ROUND(I234*H234,2)</f>
        <v>0</v>
      </c>
      <c r="BL234" s="18" t="s">
        <v>135</v>
      </c>
      <c r="BM234" s="224" t="s">
        <v>507</v>
      </c>
    </row>
    <row r="235" s="2" customFormat="1">
      <c r="A235" s="39"/>
      <c r="B235" s="40"/>
      <c r="C235" s="41"/>
      <c r="D235" s="226" t="s">
        <v>137</v>
      </c>
      <c r="E235" s="41"/>
      <c r="F235" s="227" t="s">
        <v>508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137</v>
      </c>
      <c r="AU235" s="18" t="s">
        <v>84</v>
      </c>
    </row>
    <row r="236" s="2" customFormat="1">
      <c r="A236" s="39"/>
      <c r="B236" s="40"/>
      <c r="C236" s="41"/>
      <c r="D236" s="281" t="s">
        <v>335</v>
      </c>
      <c r="E236" s="41"/>
      <c r="F236" s="282" t="s">
        <v>509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335</v>
      </c>
      <c r="AU236" s="18" t="s">
        <v>84</v>
      </c>
    </row>
    <row r="237" s="2" customFormat="1" ht="16.5" customHeight="1">
      <c r="A237" s="39"/>
      <c r="B237" s="40"/>
      <c r="C237" s="213" t="s">
        <v>510</v>
      </c>
      <c r="D237" s="213" t="s">
        <v>130</v>
      </c>
      <c r="E237" s="214" t="s">
        <v>511</v>
      </c>
      <c r="F237" s="215" t="s">
        <v>512</v>
      </c>
      <c r="G237" s="216" t="s">
        <v>153</v>
      </c>
      <c r="H237" s="217">
        <v>0.035999999999999997</v>
      </c>
      <c r="I237" s="218"/>
      <c r="J237" s="219">
        <f>ROUND(I237*H237,2)</f>
        <v>0</v>
      </c>
      <c r="K237" s="215" t="s">
        <v>332</v>
      </c>
      <c r="L237" s="45"/>
      <c r="M237" s="220" t="s">
        <v>19</v>
      </c>
      <c r="N237" s="221" t="s">
        <v>46</v>
      </c>
      <c r="O237" s="85"/>
      <c r="P237" s="222">
        <f>O237*H237</f>
        <v>0</v>
      </c>
      <c r="Q237" s="222">
        <v>1.0487652000000001</v>
      </c>
      <c r="R237" s="222">
        <f>Q237*H237</f>
        <v>0.037755547199999996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135</v>
      </c>
      <c r="AT237" s="224" t="s">
        <v>130</v>
      </c>
      <c r="AU237" s="224" t="s">
        <v>84</v>
      </c>
      <c r="AY237" s="18" t="s">
        <v>127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82</v>
      </c>
      <c r="BK237" s="225">
        <f>ROUND(I237*H237,2)</f>
        <v>0</v>
      </c>
      <c r="BL237" s="18" t="s">
        <v>135</v>
      </c>
      <c r="BM237" s="224" t="s">
        <v>513</v>
      </c>
    </row>
    <row r="238" s="2" customFormat="1">
      <c r="A238" s="39"/>
      <c r="B238" s="40"/>
      <c r="C238" s="41"/>
      <c r="D238" s="226" t="s">
        <v>137</v>
      </c>
      <c r="E238" s="41"/>
      <c r="F238" s="227" t="s">
        <v>514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137</v>
      </c>
      <c r="AU238" s="18" t="s">
        <v>84</v>
      </c>
    </row>
    <row r="239" s="2" customFormat="1">
      <c r="A239" s="39"/>
      <c r="B239" s="40"/>
      <c r="C239" s="41"/>
      <c r="D239" s="281" t="s">
        <v>335</v>
      </c>
      <c r="E239" s="41"/>
      <c r="F239" s="282" t="s">
        <v>515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335</v>
      </c>
      <c r="AU239" s="18" t="s">
        <v>84</v>
      </c>
    </row>
    <row r="240" s="13" customFormat="1">
      <c r="A240" s="13"/>
      <c r="B240" s="232"/>
      <c r="C240" s="233"/>
      <c r="D240" s="226" t="s">
        <v>141</v>
      </c>
      <c r="E240" s="234" t="s">
        <v>19</v>
      </c>
      <c r="F240" s="235" t="s">
        <v>516</v>
      </c>
      <c r="G240" s="233"/>
      <c r="H240" s="236">
        <v>36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141</v>
      </c>
      <c r="AU240" s="242" t="s">
        <v>84</v>
      </c>
      <c r="AV240" s="13" t="s">
        <v>84</v>
      </c>
      <c r="AW240" s="13" t="s">
        <v>37</v>
      </c>
      <c r="AX240" s="13" t="s">
        <v>82</v>
      </c>
      <c r="AY240" s="242" t="s">
        <v>127</v>
      </c>
    </row>
    <row r="241" s="13" customFormat="1">
      <c r="A241" s="13"/>
      <c r="B241" s="232"/>
      <c r="C241" s="233"/>
      <c r="D241" s="226" t="s">
        <v>141</v>
      </c>
      <c r="E241" s="233"/>
      <c r="F241" s="235" t="s">
        <v>517</v>
      </c>
      <c r="G241" s="233"/>
      <c r="H241" s="236">
        <v>0.035999999999999997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141</v>
      </c>
      <c r="AU241" s="242" t="s">
        <v>84</v>
      </c>
      <c r="AV241" s="13" t="s">
        <v>84</v>
      </c>
      <c r="AW241" s="13" t="s">
        <v>4</v>
      </c>
      <c r="AX241" s="13" t="s">
        <v>82</v>
      </c>
      <c r="AY241" s="242" t="s">
        <v>127</v>
      </c>
    </row>
    <row r="242" s="2" customFormat="1" ht="16.5" customHeight="1">
      <c r="A242" s="39"/>
      <c r="B242" s="40"/>
      <c r="C242" s="213" t="s">
        <v>518</v>
      </c>
      <c r="D242" s="213" t="s">
        <v>130</v>
      </c>
      <c r="E242" s="214" t="s">
        <v>519</v>
      </c>
      <c r="F242" s="215" t="s">
        <v>520</v>
      </c>
      <c r="G242" s="216" t="s">
        <v>189</v>
      </c>
      <c r="H242" s="217">
        <v>5</v>
      </c>
      <c r="I242" s="218"/>
      <c r="J242" s="219">
        <f>ROUND(I242*H242,2)</f>
        <v>0</v>
      </c>
      <c r="K242" s="215" t="s">
        <v>332</v>
      </c>
      <c r="L242" s="45"/>
      <c r="M242" s="220" t="s">
        <v>19</v>
      </c>
      <c r="N242" s="221" t="s">
        <v>46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135</v>
      </c>
      <c r="AT242" s="224" t="s">
        <v>130</v>
      </c>
      <c r="AU242" s="224" t="s">
        <v>84</v>
      </c>
      <c r="AY242" s="18" t="s">
        <v>127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82</v>
      </c>
      <c r="BK242" s="225">
        <f>ROUND(I242*H242,2)</f>
        <v>0</v>
      </c>
      <c r="BL242" s="18" t="s">
        <v>135</v>
      </c>
      <c r="BM242" s="224" t="s">
        <v>521</v>
      </c>
    </row>
    <row r="243" s="2" customFormat="1">
      <c r="A243" s="39"/>
      <c r="B243" s="40"/>
      <c r="C243" s="41"/>
      <c r="D243" s="226" t="s">
        <v>137</v>
      </c>
      <c r="E243" s="41"/>
      <c r="F243" s="227" t="s">
        <v>522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137</v>
      </c>
      <c r="AU243" s="18" t="s">
        <v>84</v>
      </c>
    </row>
    <row r="244" s="2" customFormat="1">
      <c r="A244" s="39"/>
      <c r="B244" s="40"/>
      <c r="C244" s="41"/>
      <c r="D244" s="281" t="s">
        <v>335</v>
      </c>
      <c r="E244" s="41"/>
      <c r="F244" s="282" t="s">
        <v>523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335</v>
      </c>
      <c r="AU244" s="18" t="s">
        <v>84</v>
      </c>
    </row>
    <row r="245" s="2" customFormat="1" ht="24.15" customHeight="1">
      <c r="A245" s="39"/>
      <c r="B245" s="40"/>
      <c r="C245" s="243" t="s">
        <v>524</v>
      </c>
      <c r="D245" s="243" t="s">
        <v>150</v>
      </c>
      <c r="E245" s="244" t="s">
        <v>525</v>
      </c>
      <c r="F245" s="245" t="s">
        <v>526</v>
      </c>
      <c r="G245" s="246" t="s">
        <v>527</v>
      </c>
      <c r="H245" s="247">
        <v>2</v>
      </c>
      <c r="I245" s="248"/>
      <c r="J245" s="249">
        <f>ROUND(I245*H245,2)</f>
        <v>0</v>
      </c>
      <c r="K245" s="245" t="s">
        <v>19</v>
      </c>
      <c r="L245" s="250"/>
      <c r="M245" s="251" t="s">
        <v>19</v>
      </c>
      <c r="N245" s="252" t="s">
        <v>46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154</v>
      </c>
      <c r="AT245" s="224" t="s">
        <v>150</v>
      </c>
      <c r="AU245" s="224" t="s">
        <v>84</v>
      </c>
      <c r="AY245" s="18" t="s">
        <v>127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82</v>
      </c>
      <c r="BK245" s="225">
        <f>ROUND(I245*H245,2)</f>
        <v>0</v>
      </c>
      <c r="BL245" s="18" t="s">
        <v>135</v>
      </c>
      <c r="BM245" s="224" t="s">
        <v>528</v>
      </c>
    </row>
    <row r="246" s="2" customFormat="1">
      <c r="A246" s="39"/>
      <c r="B246" s="40"/>
      <c r="C246" s="41"/>
      <c r="D246" s="226" t="s">
        <v>137</v>
      </c>
      <c r="E246" s="41"/>
      <c r="F246" s="227" t="s">
        <v>526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137</v>
      </c>
      <c r="AU246" s="18" t="s">
        <v>84</v>
      </c>
    </row>
    <row r="247" s="2" customFormat="1" ht="24.15" customHeight="1">
      <c r="A247" s="39"/>
      <c r="B247" s="40"/>
      <c r="C247" s="243" t="s">
        <v>529</v>
      </c>
      <c r="D247" s="243" t="s">
        <v>150</v>
      </c>
      <c r="E247" s="244" t="s">
        <v>530</v>
      </c>
      <c r="F247" s="245" t="s">
        <v>531</v>
      </c>
      <c r="G247" s="246" t="s">
        <v>527</v>
      </c>
      <c r="H247" s="247">
        <v>3</v>
      </c>
      <c r="I247" s="248"/>
      <c r="J247" s="249">
        <f>ROUND(I247*H247,2)</f>
        <v>0</v>
      </c>
      <c r="K247" s="245" t="s">
        <v>19</v>
      </c>
      <c r="L247" s="250"/>
      <c r="M247" s="251" t="s">
        <v>19</v>
      </c>
      <c r="N247" s="252" t="s">
        <v>46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154</v>
      </c>
      <c r="AT247" s="224" t="s">
        <v>150</v>
      </c>
      <c r="AU247" s="224" t="s">
        <v>84</v>
      </c>
      <c r="AY247" s="18" t="s">
        <v>127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82</v>
      </c>
      <c r="BK247" s="225">
        <f>ROUND(I247*H247,2)</f>
        <v>0</v>
      </c>
      <c r="BL247" s="18" t="s">
        <v>135</v>
      </c>
      <c r="BM247" s="224" t="s">
        <v>532</v>
      </c>
    </row>
    <row r="248" s="2" customFormat="1">
      <c r="A248" s="39"/>
      <c r="B248" s="40"/>
      <c r="C248" s="41"/>
      <c r="D248" s="226" t="s">
        <v>137</v>
      </c>
      <c r="E248" s="41"/>
      <c r="F248" s="227" t="s">
        <v>531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137</v>
      </c>
      <c r="AU248" s="18" t="s">
        <v>84</v>
      </c>
    </row>
    <row r="249" s="12" customFormat="1" ht="22.8" customHeight="1">
      <c r="A249" s="12"/>
      <c r="B249" s="197"/>
      <c r="C249" s="198"/>
      <c r="D249" s="199" t="s">
        <v>74</v>
      </c>
      <c r="E249" s="211" t="s">
        <v>135</v>
      </c>
      <c r="F249" s="211" t="s">
        <v>533</v>
      </c>
      <c r="G249" s="198"/>
      <c r="H249" s="198"/>
      <c r="I249" s="201"/>
      <c r="J249" s="212">
        <f>BK249</f>
        <v>0</v>
      </c>
      <c r="K249" s="198"/>
      <c r="L249" s="203"/>
      <c r="M249" s="204"/>
      <c r="N249" s="205"/>
      <c r="O249" s="205"/>
      <c r="P249" s="206">
        <f>SUM(P250:P270)</f>
        <v>0</v>
      </c>
      <c r="Q249" s="205"/>
      <c r="R249" s="206">
        <f>SUM(R250:R270)</f>
        <v>28.009319101999996</v>
      </c>
      <c r="S249" s="205"/>
      <c r="T249" s="207">
        <f>SUM(T250:T270)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82</v>
      </c>
      <c r="AT249" s="209" t="s">
        <v>74</v>
      </c>
      <c r="AU249" s="209" t="s">
        <v>82</v>
      </c>
      <c r="AY249" s="208" t="s">
        <v>127</v>
      </c>
      <c r="BK249" s="210">
        <f>SUM(BK250:BK270)</f>
        <v>0</v>
      </c>
    </row>
    <row r="250" s="2" customFormat="1" ht="16.5" customHeight="1">
      <c r="A250" s="39"/>
      <c r="B250" s="40"/>
      <c r="C250" s="213" t="s">
        <v>534</v>
      </c>
      <c r="D250" s="213" t="s">
        <v>130</v>
      </c>
      <c r="E250" s="214" t="s">
        <v>535</v>
      </c>
      <c r="F250" s="215" t="s">
        <v>536</v>
      </c>
      <c r="G250" s="216" t="s">
        <v>153</v>
      </c>
      <c r="H250" s="217">
        <v>0.16900000000000001</v>
      </c>
      <c r="I250" s="218"/>
      <c r="J250" s="219">
        <f>ROUND(I250*H250,2)</f>
        <v>0</v>
      </c>
      <c r="K250" s="215" t="s">
        <v>332</v>
      </c>
      <c r="L250" s="45"/>
      <c r="M250" s="220" t="s">
        <v>19</v>
      </c>
      <c r="N250" s="221" t="s">
        <v>46</v>
      </c>
      <c r="O250" s="85"/>
      <c r="P250" s="222">
        <f>O250*H250</f>
        <v>0</v>
      </c>
      <c r="Q250" s="222">
        <v>1.0597380000000001</v>
      </c>
      <c r="R250" s="222">
        <f>Q250*H250</f>
        <v>0.17909572200000001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135</v>
      </c>
      <c r="AT250" s="224" t="s">
        <v>130</v>
      </c>
      <c r="AU250" s="224" t="s">
        <v>84</v>
      </c>
      <c r="AY250" s="18" t="s">
        <v>127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82</v>
      </c>
      <c r="BK250" s="225">
        <f>ROUND(I250*H250,2)</f>
        <v>0</v>
      </c>
      <c r="BL250" s="18" t="s">
        <v>135</v>
      </c>
      <c r="BM250" s="224" t="s">
        <v>537</v>
      </c>
    </row>
    <row r="251" s="2" customFormat="1">
      <c r="A251" s="39"/>
      <c r="B251" s="40"/>
      <c r="C251" s="41"/>
      <c r="D251" s="226" t="s">
        <v>137</v>
      </c>
      <c r="E251" s="41"/>
      <c r="F251" s="227" t="s">
        <v>538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137</v>
      </c>
      <c r="AU251" s="18" t="s">
        <v>84</v>
      </c>
    </row>
    <row r="252" s="2" customFormat="1">
      <c r="A252" s="39"/>
      <c r="B252" s="40"/>
      <c r="C252" s="41"/>
      <c r="D252" s="281" t="s">
        <v>335</v>
      </c>
      <c r="E252" s="41"/>
      <c r="F252" s="282" t="s">
        <v>539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335</v>
      </c>
      <c r="AU252" s="18" t="s">
        <v>84</v>
      </c>
    </row>
    <row r="253" s="14" customFormat="1">
      <c r="A253" s="14"/>
      <c r="B253" s="253"/>
      <c r="C253" s="254"/>
      <c r="D253" s="226" t="s">
        <v>141</v>
      </c>
      <c r="E253" s="255" t="s">
        <v>19</v>
      </c>
      <c r="F253" s="256" t="s">
        <v>540</v>
      </c>
      <c r="G253" s="254"/>
      <c r="H253" s="255" t="s">
        <v>19</v>
      </c>
      <c r="I253" s="257"/>
      <c r="J253" s="254"/>
      <c r="K253" s="254"/>
      <c r="L253" s="258"/>
      <c r="M253" s="259"/>
      <c r="N253" s="260"/>
      <c r="O253" s="260"/>
      <c r="P253" s="260"/>
      <c r="Q253" s="260"/>
      <c r="R253" s="260"/>
      <c r="S253" s="260"/>
      <c r="T253" s="26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2" t="s">
        <v>141</v>
      </c>
      <c r="AU253" s="262" t="s">
        <v>84</v>
      </c>
      <c r="AV253" s="14" t="s">
        <v>82</v>
      </c>
      <c r="AW253" s="14" t="s">
        <v>37</v>
      </c>
      <c r="AX253" s="14" t="s">
        <v>75</v>
      </c>
      <c r="AY253" s="262" t="s">
        <v>127</v>
      </c>
    </row>
    <row r="254" s="13" customFormat="1">
      <c r="A254" s="13"/>
      <c r="B254" s="232"/>
      <c r="C254" s="233"/>
      <c r="D254" s="226" t="s">
        <v>141</v>
      </c>
      <c r="E254" s="234" t="s">
        <v>19</v>
      </c>
      <c r="F254" s="235" t="s">
        <v>541</v>
      </c>
      <c r="G254" s="233"/>
      <c r="H254" s="236">
        <v>168.59999999999999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141</v>
      </c>
      <c r="AU254" s="242" t="s">
        <v>84</v>
      </c>
      <c r="AV254" s="13" t="s">
        <v>84</v>
      </c>
      <c r="AW254" s="13" t="s">
        <v>37</v>
      </c>
      <c r="AX254" s="13" t="s">
        <v>82</v>
      </c>
      <c r="AY254" s="242" t="s">
        <v>127</v>
      </c>
    </row>
    <row r="255" s="13" customFormat="1">
      <c r="A255" s="13"/>
      <c r="B255" s="232"/>
      <c r="C255" s="233"/>
      <c r="D255" s="226" t="s">
        <v>141</v>
      </c>
      <c r="E255" s="233"/>
      <c r="F255" s="235" t="s">
        <v>542</v>
      </c>
      <c r="G255" s="233"/>
      <c r="H255" s="236">
        <v>0.16900000000000001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141</v>
      </c>
      <c r="AU255" s="242" t="s">
        <v>84</v>
      </c>
      <c r="AV255" s="13" t="s">
        <v>84</v>
      </c>
      <c r="AW255" s="13" t="s">
        <v>4</v>
      </c>
      <c r="AX255" s="13" t="s">
        <v>82</v>
      </c>
      <c r="AY255" s="242" t="s">
        <v>127</v>
      </c>
    </row>
    <row r="256" s="2" customFormat="1" ht="16.5" customHeight="1">
      <c r="A256" s="39"/>
      <c r="B256" s="40"/>
      <c r="C256" s="213" t="s">
        <v>543</v>
      </c>
      <c r="D256" s="213" t="s">
        <v>130</v>
      </c>
      <c r="E256" s="214" t="s">
        <v>544</v>
      </c>
      <c r="F256" s="215" t="s">
        <v>545</v>
      </c>
      <c r="G256" s="216" t="s">
        <v>145</v>
      </c>
      <c r="H256" s="217">
        <v>19.574999999999999</v>
      </c>
      <c r="I256" s="218"/>
      <c r="J256" s="219">
        <f>ROUND(I256*H256,2)</f>
        <v>0</v>
      </c>
      <c r="K256" s="215" t="s">
        <v>332</v>
      </c>
      <c r="L256" s="45"/>
      <c r="M256" s="220" t="s">
        <v>19</v>
      </c>
      <c r="N256" s="221" t="s">
        <v>46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135</v>
      </c>
      <c r="AT256" s="224" t="s">
        <v>130</v>
      </c>
      <c r="AU256" s="224" t="s">
        <v>84</v>
      </c>
      <c r="AY256" s="18" t="s">
        <v>127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82</v>
      </c>
      <c r="BK256" s="225">
        <f>ROUND(I256*H256,2)</f>
        <v>0</v>
      </c>
      <c r="BL256" s="18" t="s">
        <v>135</v>
      </c>
      <c r="BM256" s="224" t="s">
        <v>546</v>
      </c>
    </row>
    <row r="257" s="2" customFormat="1">
      <c r="A257" s="39"/>
      <c r="B257" s="40"/>
      <c r="C257" s="41"/>
      <c r="D257" s="226" t="s">
        <v>137</v>
      </c>
      <c r="E257" s="41"/>
      <c r="F257" s="227" t="s">
        <v>547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137</v>
      </c>
      <c r="AU257" s="18" t="s">
        <v>84</v>
      </c>
    </row>
    <row r="258" s="2" customFormat="1">
      <c r="A258" s="39"/>
      <c r="B258" s="40"/>
      <c r="C258" s="41"/>
      <c r="D258" s="281" t="s">
        <v>335</v>
      </c>
      <c r="E258" s="41"/>
      <c r="F258" s="282" t="s">
        <v>548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335</v>
      </c>
      <c r="AU258" s="18" t="s">
        <v>84</v>
      </c>
    </row>
    <row r="259" s="14" customFormat="1">
      <c r="A259" s="14"/>
      <c r="B259" s="253"/>
      <c r="C259" s="254"/>
      <c r="D259" s="226" t="s">
        <v>141</v>
      </c>
      <c r="E259" s="255" t="s">
        <v>19</v>
      </c>
      <c r="F259" s="256" t="s">
        <v>549</v>
      </c>
      <c r="G259" s="254"/>
      <c r="H259" s="255" t="s">
        <v>19</v>
      </c>
      <c r="I259" s="257"/>
      <c r="J259" s="254"/>
      <c r="K259" s="254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141</v>
      </c>
      <c r="AU259" s="262" t="s">
        <v>84</v>
      </c>
      <c r="AV259" s="14" t="s">
        <v>82</v>
      </c>
      <c r="AW259" s="14" t="s">
        <v>37</v>
      </c>
      <c r="AX259" s="14" t="s">
        <v>75</v>
      </c>
      <c r="AY259" s="262" t="s">
        <v>127</v>
      </c>
    </row>
    <row r="260" s="13" customFormat="1">
      <c r="A260" s="13"/>
      <c r="B260" s="232"/>
      <c r="C260" s="233"/>
      <c r="D260" s="226" t="s">
        <v>141</v>
      </c>
      <c r="E260" s="234" t="s">
        <v>19</v>
      </c>
      <c r="F260" s="235" t="s">
        <v>550</v>
      </c>
      <c r="G260" s="233"/>
      <c r="H260" s="236">
        <v>19.574999999999999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141</v>
      </c>
      <c r="AU260" s="242" t="s">
        <v>84</v>
      </c>
      <c r="AV260" s="13" t="s">
        <v>84</v>
      </c>
      <c r="AW260" s="13" t="s">
        <v>37</v>
      </c>
      <c r="AX260" s="13" t="s">
        <v>82</v>
      </c>
      <c r="AY260" s="242" t="s">
        <v>127</v>
      </c>
    </row>
    <row r="261" s="2" customFormat="1" ht="16.5" customHeight="1">
      <c r="A261" s="39"/>
      <c r="B261" s="40"/>
      <c r="C261" s="213" t="s">
        <v>551</v>
      </c>
      <c r="D261" s="213" t="s">
        <v>130</v>
      </c>
      <c r="E261" s="214" t="s">
        <v>552</v>
      </c>
      <c r="F261" s="215" t="s">
        <v>553</v>
      </c>
      <c r="G261" s="216" t="s">
        <v>164</v>
      </c>
      <c r="H261" s="217">
        <v>1.4550000000000001</v>
      </c>
      <c r="I261" s="218"/>
      <c r="J261" s="219">
        <f>ROUND(I261*H261,2)</f>
        <v>0</v>
      </c>
      <c r="K261" s="215" t="s">
        <v>332</v>
      </c>
      <c r="L261" s="45"/>
      <c r="M261" s="220" t="s">
        <v>19</v>
      </c>
      <c r="N261" s="221" t="s">
        <v>46</v>
      </c>
      <c r="O261" s="85"/>
      <c r="P261" s="222">
        <f>O261*H261</f>
        <v>0</v>
      </c>
      <c r="Q261" s="222">
        <v>2.4300000000000002</v>
      </c>
      <c r="R261" s="222">
        <f>Q261*H261</f>
        <v>3.5356500000000004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135</v>
      </c>
      <c r="AT261" s="224" t="s">
        <v>130</v>
      </c>
      <c r="AU261" s="224" t="s">
        <v>84</v>
      </c>
      <c r="AY261" s="18" t="s">
        <v>127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82</v>
      </c>
      <c r="BK261" s="225">
        <f>ROUND(I261*H261,2)</f>
        <v>0</v>
      </c>
      <c r="BL261" s="18" t="s">
        <v>135</v>
      </c>
      <c r="BM261" s="224" t="s">
        <v>554</v>
      </c>
    </row>
    <row r="262" s="2" customFormat="1">
      <c r="A262" s="39"/>
      <c r="B262" s="40"/>
      <c r="C262" s="41"/>
      <c r="D262" s="226" t="s">
        <v>137</v>
      </c>
      <c r="E262" s="41"/>
      <c r="F262" s="227" t="s">
        <v>555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137</v>
      </c>
      <c r="AU262" s="18" t="s">
        <v>84</v>
      </c>
    </row>
    <row r="263" s="2" customFormat="1">
      <c r="A263" s="39"/>
      <c r="B263" s="40"/>
      <c r="C263" s="41"/>
      <c r="D263" s="281" t="s">
        <v>335</v>
      </c>
      <c r="E263" s="41"/>
      <c r="F263" s="282" t="s">
        <v>556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335</v>
      </c>
      <c r="AU263" s="18" t="s">
        <v>84</v>
      </c>
    </row>
    <row r="264" s="14" customFormat="1">
      <c r="A264" s="14"/>
      <c r="B264" s="253"/>
      <c r="C264" s="254"/>
      <c r="D264" s="226" t="s">
        <v>141</v>
      </c>
      <c r="E264" s="255" t="s">
        <v>19</v>
      </c>
      <c r="F264" s="256" t="s">
        <v>557</v>
      </c>
      <c r="G264" s="254"/>
      <c r="H264" s="255" t="s">
        <v>19</v>
      </c>
      <c r="I264" s="257"/>
      <c r="J264" s="254"/>
      <c r="K264" s="254"/>
      <c r="L264" s="258"/>
      <c r="M264" s="259"/>
      <c r="N264" s="260"/>
      <c r="O264" s="260"/>
      <c r="P264" s="260"/>
      <c r="Q264" s="260"/>
      <c r="R264" s="260"/>
      <c r="S264" s="260"/>
      <c r="T264" s="26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2" t="s">
        <v>141</v>
      </c>
      <c r="AU264" s="262" t="s">
        <v>84</v>
      </c>
      <c r="AV264" s="14" t="s">
        <v>82</v>
      </c>
      <c r="AW264" s="14" t="s">
        <v>37</v>
      </c>
      <c r="AX264" s="14" t="s">
        <v>75</v>
      </c>
      <c r="AY264" s="262" t="s">
        <v>127</v>
      </c>
    </row>
    <row r="265" s="13" customFormat="1">
      <c r="A265" s="13"/>
      <c r="B265" s="232"/>
      <c r="C265" s="233"/>
      <c r="D265" s="226" t="s">
        <v>141</v>
      </c>
      <c r="E265" s="234" t="s">
        <v>19</v>
      </c>
      <c r="F265" s="235" t="s">
        <v>558</v>
      </c>
      <c r="G265" s="233"/>
      <c r="H265" s="236">
        <v>1.4550000000000001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141</v>
      </c>
      <c r="AU265" s="242" t="s">
        <v>84</v>
      </c>
      <c r="AV265" s="13" t="s">
        <v>84</v>
      </c>
      <c r="AW265" s="13" t="s">
        <v>37</v>
      </c>
      <c r="AX265" s="13" t="s">
        <v>82</v>
      </c>
      <c r="AY265" s="242" t="s">
        <v>127</v>
      </c>
    </row>
    <row r="266" s="2" customFormat="1" ht="21.75" customHeight="1">
      <c r="A266" s="39"/>
      <c r="B266" s="40"/>
      <c r="C266" s="213" t="s">
        <v>516</v>
      </c>
      <c r="D266" s="213" t="s">
        <v>130</v>
      </c>
      <c r="E266" s="214" t="s">
        <v>559</v>
      </c>
      <c r="F266" s="215" t="s">
        <v>560</v>
      </c>
      <c r="G266" s="216" t="s">
        <v>145</v>
      </c>
      <c r="H266" s="217">
        <v>18.864999999999998</v>
      </c>
      <c r="I266" s="218"/>
      <c r="J266" s="219">
        <f>ROUND(I266*H266,2)</f>
        <v>0</v>
      </c>
      <c r="K266" s="215" t="s">
        <v>332</v>
      </c>
      <c r="L266" s="45"/>
      <c r="M266" s="220" t="s">
        <v>19</v>
      </c>
      <c r="N266" s="221" t="s">
        <v>46</v>
      </c>
      <c r="O266" s="85"/>
      <c r="P266" s="222">
        <f>O266*H266</f>
        <v>0</v>
      </c>
      <c r="Q266" s="222">
        <v>1.287812</v>
      </c>
      <c r="R266" s="222">
        <f>Q266*H266</f>
        <v>24.294573379999996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135</v>
      </c>
      <c r="AT266" s="224" t="s">
        <v>130</v>
      </c>
      <c r="AU266" s="224" t="s">
        <v>84</v>
      </c>
      <c r="AY266" s="18" t="s">
        <v>127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82</v>
      </c>
      <c r="BK266" s="225">
        <f>ROUND(I266*H266,2)</f>
        <v>0</v>
      </c>
      <c r="BL266" s="18" t="s">
        <v>135</v>
      </c>
      <c r="BM266" s="224" t="s">
        <v>561</v>
      </c>
    </row>
    <row r="267" s="2" customFormat="1">
      <c r="A267" s="39"/>
      <c r="B267" s="40"/>
      <c r="C267" s="41"/>
      <c r="D267" s="226" t="s">
        <v>137</v>
      </c>
      <c r="E267" s="41"/>
      <c r="F267" s="227" t="s">
        <v>562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137</v>
      </c>
      <c r="AU267" s="18" t="s">
        <v>84</v>
      </c>
    </row>
    <row r="268" s="2" customFormat="1">
      <c r="A268" s="39"/>
      <c r="B268" s="40"/>
      <c r="C268" s="41"/>
      <c r="D268" s="281" t="s">
        <v>335</v>
      </c>
      <c r="E268" s="41"/>
      <c r="F268" s="282" t="s">
        <v>563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335</v>
      </c>
      <c r="AU268" s="18" t="s">
        <v>84</v>
      </c>
    </row>
    <row r="269" s="14" customFormat="1">
      <c r="A269" s="14"/>
      <c r="B269" s="253"/>
      <c r="C269" s="254"/>
      <c r="D269" s="226" t="s">
        <v>141</v>
      </c>
      <c r="E269" s="255" t="s">
        <v>19</v>
      </c>
      <c r="F269" s="256" t="s">
        <v>564</v>
      </c>
      <c r="G269" s="254"/>
      <c r="H269" s="255" t="s">
        <v>19</v>
      </c>
      <c r="I269" s="257"/>
      <c r="J269" s="254"/>
      <c r="K269" s="254"/>
      <c r="L269" s="258"/>
      <c r="M269" s="259"/>
      <c r="N269" s="260"/>
      <c r="O269" s="260"/>
      <c r="P269" s="260"/>
      <c r="Q269" s="260"/>
      <c r="R269" s="260"/>
      <c r="S269" s="260"/>
      <c r="T269" s="26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2" t="s">
        <v>141</v>
      </c>
      <c r="AU269" s="262" t="s">
        <v>84</v>
      </c>
      <c r="AV269" s="14" t="s">
        <v>82</v>
      </c>
      <c r="AW269" s="14" t="s">
        <v>37</v>
      </c>
      <c r="AX269" s="14" t="s">
        <v>75</v>
      </c>
      <c r="AY269" s="262" t="s">
        <v>127</v>
      </c>
    </row>
    <row r="270" s="13" customFormat="1">
      <c r="A270" s="13"/>
      <c r="B270" s="232"/>
      <c r="C270" s="233"/>
      <c r="D270" s="226" t="s">
        <v>141</v>
      </c>
      <c r="E270" s="234" t="s">
        <v>19</v>
      </c>
      <c r="F270" s="235" t="s">
        <v>565</v>
      </c>
      <c r="G270" s="233"/>
      <c r="H270" s="236">
        <v>18.864999999999998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141</v>
      </c>
      <c r="AU270" s="242" t="s">
        <v>84</v>
      </c>
      <c r="AV270" s="13" t="s">
        <v>84</v>
      </c>
      <c r="AW270" s="13" t="s">
        <v>37</v>
      </c>
      <c r="AX270" s="13" t="s">
        <v>82</v>
      </c>
      <c r="AY270" s="242" t="s">
        <v>127</v>
      </c>
    </row>
    <row r="271" s="12" customFormat="1" ht="22.8" customHeight="1">
      <c r="A271" s="12"/>
      <c r="B271" s="197"/>
      <c r="C271" s="198"/>
      <c r="D271" s="199" t="s">
        <v>74</v>
      </c>
      <c r="E271" s="211" t="s">
        <v>128</v>
      </c>
      <c r="F271" s="211" t="s">
        <v>129</v>
      </c>
      <c r="G271" s="198"/>
      <c r="H271" s="198"/>
      <c r="I271" s="201"/>
      <c r="J271" s="212">
        <f>BK271</f>
        <v>0</v>
      </c>
      <c r="K271" s="198"/>
      <c r="L271" s="203"/>
      <c r="M271" s="204"/>
      <c r="N271" s="205"/>
      <c r="O271" s="205"/>
      <c r="P271" s="206">
        <f>SUM(P272:P301)</f>
        <v>0</v>
      </c>
      <c r="Q271" s="205"/>
      <c r="R271" s="206">
        <f>SUM(R272:R301)</f>
        <v>12.498249999999999</v>
      </c>
      <c r="S271" s="205"/>
      <c r="T271" s="207">
        <f>SUM(T272:T301)</f>
        <v>91.905000000000001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8" t="s">
        <v>82</v>
      </c>
      <c r="AT271" s="209" t="s">
        <v>74</v>
      </c>
      <c r="AU271" s="209" t="s">
        <v>82</v>
      </c>
      <c r="AY271" s="208" t="s">
        <v>127</v>
      </c>
      <c r="BK271" s="210">
        <f>SUM(BK272:BK301)</f>
        <v>0</v>
      </c>
    </row>
    <row r="272" s="2" customFormat="1" ht="16.5" customHeight="1">
      <c r="A272" s="39"/>
      <c r="B272" s="40"/>
      <c r="C272" s="213" t="s">
        <v>566</v>
      </c>
      <c r="D272" s="213" t="s">
        <v>130</v>
      </c>
      <c r="E272" s="214" t="s">
        <v>567</v>
      </c>
      <c r="F272" s="215" t="s">
        <v>568</v>
      </c>
      <c r="G272" s="216" t="s">
        <v>145</v>
      </c>
      <c r="H272" s="217">
        <v>180</v>
      </c>
      <c r="I272" s="218"/>
      <c r="J272" s="219">
        <f>ROUND(I272*H272,2)</f>
        <v>0</v>
      </c>
      <c r="K272" s="215" t="s">
        <v>332</v>
      </c>
      <c r="L272" s="45"/>
      <c r="M272" s="220" t="s">
        <v>19</v>
      </c>
      <c r="N272" s="221" t="s">
        <v>46</v>
      </c>
      <c r="O272" s="85"/>
      <c r="P272" s="222">
        <f>O272*H272</f>
        <v>0</v>
      </c>
      <c r="Q272" s="222">
        <v>0.00013750000000000001</v>
      </c>
      <c r="R272" s="222">
        <f>Q272*H272</f>
        <v>0.024750000000000001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135</v>
      </c>
      <c r="AT272" s="224" t="s">
        <v>130</v>
      </c>
      <c r="AU272" s="224" t="s">
        <v>84</v>
      </c>
      <c r="AY272" s="18" t="s">
        <v>127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82</v>
      </c>
      <c r="BK272" s="225">
        <f>ROUND(I272*H272,2)</f>
        <v>0</v>
      </c>
      <c r="BL272" s="18" t="s">
        <v>135</v>
      </c>
      <c r="BM272" s="224" t="s">
        <v>569</v>
      </c>
    </row>
    <row r="273" s="2" customFormat="1">
      <c r="A273" s="39"/>
      <c r="B273" s="40"/>
      <c r="C273" s="41"/>
      <c r="D273" s="226" t="s">
        <v>137</v>
      </c>
      <c r="E273" s="41"/>
      <c r="F273" s="227" t="s">
        <v>570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137</v>
      </c>
      <c r="AU273" s="18" t="s">
        <v>84</v>
      </c>
    </row>
    <row r="274" s="2" customFormat="1">
      <c r="A274" s="39"/>
      <c r="B274" s="40"/>
      <c r="C274" s="41"/>
      <c r="D274" s="281" t="s">
        <v>335</v>
      </c>
      <c r="E274" s="41"/>
      <c r="F274" s="282" t="s">
        <v>571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335</v>
      </c>
      <c r="AU274" s="18" t="s">
        <v>84</v>
      </c>
    </row>
    <row r="275" s="14" customFormat="1">
      <c r="A275" s="14"/>
      <c r="B275" s="253"/>
      <c r="C275" s="254"/>
      <c r="D275" s="226" t="s">
        <v>141</v>
      </c>
      <c r="E275" s="255" t="s">
        <v>19</v>
      </c>
      <c r="F275" s="256" t="s">
        <v>572</v>
      </c>
      <c r="G275" s="254"/>
      <c r="H275" s="255" t="s">
        <v>19</v>
      </c>
      <c r="I275" s="257"/>
      <c r="J275" s="254"/>
      <c r="K275" s="254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141</v>
      </c>
      <c r="AU275" s="262" t="s">
        <v>84</v>
      </c>
      <c r="AV275" s="14" t="s">
        <v>82</v>
      </c>
      <c r="AW275" s="14" t="s">
        <v>37</v>
      </c>
      <c r="AX275" s="14" t="s">
        <v>75</v>
      </c>
      <c r="AY275" s="262" t="s">
        <v>127</v>
      </c>
    </row>
    <row r="276" s="14" customFormat="1">
      <c r="A276" s="14"/>
      <c r="B276" s="253"/>
      <c r="C276" s="254"/>
      <c r="D276" s="226" t="s">
        <v>141</v>
      </c>
      <c r="E276" s="255" t="s">
        <v>19</v>
      </c>
      <c r="F276" s="256" t="s">
        <v>301</v>
      </c>
      <c r="G276" s="254"/>
      <c r="H276" s="255" t="s">
        <v>19</v>
      </c>
      <c r="I276" s="257"/>
      <c r="J276" s="254"/>
      <c r="K276" s="254"/>
      <c r="L276" s="258"/>
      <c r="M276" s="259"/>
      <c r="N276" s="260"/>
      <c r="O276" s="260"/>
      <c r="P276" s="260"/>
      <c r="Q276" s="260"/>
      <c r="R276" s="260"/>
      <c r="S276" s="260"/>
      <c r="T276" s="26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2" t="s">
        <v>141</v>
      </c>
      <c r="AU276" s="262" t="s">
        <v>84</v>
      </c>
      <c r="AV276" s="14" t="s">
        <v>82</v>
      </c>
      <c r="AW276" s="14" t="s">
        <v>37</v>
      </c>
      <c r="AX276" s="14" t="s">
        <v>75</v>
      </c>
      <c r="AY276" s="262" t="s">
        <v>127</v>
      </c>
    </row>
    <row r="277" s="13" customFormat="1">
      <c r="A277" s="13"/>
      <c r="B277" s="232"/>
      <c r="C277" s="233"/>
      <c r="D277" s="226" t="s">
        <v>141</v>
      </c>
      <c r="E277" s="234" t="s">
        <v>19</v>
      </c>
      <c r="F277" s="235" t="s">
        <v>573</v>
      </c>
      <c r="G277" s="233"/>
      <c r="H277" s="236">
        <v>180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141</v>
      </c>
      <c r="AU277" s="242" t="s">
        <v>84</v>
      </c>
      <c r="AV277" s="13" t="s">
        <v>84</v>
      </c>
      <c r="AW277" s="13" t="s">
        <v>37</v>
      </c>
      <c r="AX277" s="13" t="s">
        <v>82</v>
      </c>
      <c r="AY277" s="242" t="s">
        <v>127</v>
      </c>
    </row>
    <row r="278" s="2" customFormat="1" ht="16.5" customHeight="1">
      <c r="A278" s="39"/>
      <c r="B278" s="40"/>
      <c r="C278" s="243" t="s">
        <v>574</v>
      </c>
      <c r="D278" s="243" t="s">
        <v>150</v>
      </c>
      <c r="E278" s="244" t="s">
        <v>575</v>
      </c>
      <c r="F278" s="245" t="s">
        <v>576</v>
      </c>
      <c r="G278" s="246" t="s">
        <v>145</v>
      </c>
      <c r="H278" s="247">
        <v>180</v>
      </c>
      <c r="I278" s="248"/>
      <c r="J278" s="249">
        <f>ROUND(I278*H278,2)</f>
        <v>0</v>
      </c>
      <c r="K278" s="245" t="s">
        <v>332</v>
      </c>
      <c r="L278" s="250"/>
      <c r="M278" s="251" t="s">
        <v>19</v>
      </c>
      <c r="N278" s="252" t="s">
        <v>46</v>
      </c>
      <c r="O278" s="85"/>
      <c r="P278" s="222">
        <f>O278*H278</f>
        <v>0</v>
      </c>
      <c r="Q278" s="222">
        <v>0.00059999999999999995</v>
      </c>
      <c r="R278" s="222">
        <f>Q278*H278</f>
        <v>0.10799999999999999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154</v>
      </c>
      <c r="AT278" s="224" t="s">
        <v>150</v>
      </c>
      <c r="AU278" s="224" t="s">
        <v>84</v>
      </c>
      <c r="AY278" s="18" t="s">
        <v>127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82</v>
      </c>
      <c r="BK278" s="225">
        <f>ROUND(I278*H278,2)</f>
        <v>0</v>
      </c>
      <c r="BL278" s="18" t="s">
        <v>135</v>
      </c>
      <c r="BM278" s="224" t="s">
        <v>577</v>
      </c>
    </row>
    <row r="279" s="2" customFormat="1">
      <c r="A279" s="39"/>
      <c r="B279" s="40"/>
      <c r="C279" s="41"/>
      <c r="D279" s="226" t="s">
        <v>137</v>
      </c>
      <c r="E279" s="41"/>
      <c r="F279" s="227" t="s">
        <v>576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137</v>
      </c>
      <c r="AU279" s="18" t="s">
        <v>84</v>
      </c>
    </row>
    <row r="280" s="2" customFormat="1" ht="16.5" customHeight="1">
      <c r="A280" s="39"/>
      <c r="B280" s="40"/>
      <c r="C280" s="213" t="s">
        <v>578</v>
      </c>
      <c r="D280" s="213" t="s">
        <v>130</v>
      </c>
      <c r="E280" s="214" t="s">
        <v>579</v>
      </c>
      <c r="F280" s="215" t="s">
        <v>580</v>
      </c>
      <c r="G280" s="216" t="s">
        <v>145</v>
      </c>
      <c r="H280" s="217">
        <v>180</v>
      </c>
      <c r="I280" s="218"/>
      <c r="J280" s="219">
        <f>ROUND(I280*H280,2)</f>
        <v>0</v>
      </c>
      <c r="K280" s="215" t="s">
        <v>332</v>
      </c>
      <c r="L280" s="45"/>
      <c r="M280" s="220" t="s">
        <v>19</v>
      </c>
      <c r="N280" s="221" t="s">
        <v>46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135</v>
      </c>
      <c r="AT280" s="224" t="s">
        <v>130</v>
      </c>
      <c r="AU280" s="224" t="s">
        <v>84</v>
      </c>
      <c r="AY280" s="18" t="s">
        <v>127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82</v>
      </c>
      <c r="BK280" s="225">
        <f>ROUND(I280*H280,2)</f>
        <v>0</v>
      </c>
      <c r="BL280" s="18" t="s">
        <v>135</v>
      </c>
      <c r="BM280" s="224" t="s">
        <v>581</v>
      </c>
    </row>
    <row r="281" s="2" customFormat="1">
      <c r="A281" s="39"/>
      <c r="B281" s="40"/>
      <c r="C281" s="41"/>
      <c r="D281" s="226" t="s">
        <v>137</v>
      </c>
      <c r="E281" s="41"/>
      <c r="F281" s="227" t="s">
        <v>582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137</v>
      </c>
      <c r="AU281" s="18" t="s">
        <v>84</v>
      </c>
    </row>
    <row r="282" s="2" customFormat="1">
      <c r="A282" s="39"/>
      <c r="B282" s="40"/>
      <c r="C282" s="41"/>
      <c r="D282" s="281" t="s">
        <v>335</v>
      </c>
      <c r="E282" s="41"/>
      <c r="F282" s="282" t="s">
        <v>583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335</v>
      </c>
      <c r="AU282" s="18" t="s">
        <v>84</v>
      </c>
    </row>
    <row r="283" s="2" customFormat="1" ht="21.75" customHeight="1">
      <c r="A283" s="39"/>
      <c r="B283" s="40"/>
      <c r="C283" s="213" t="s">
        <v>584</v>
      </c>
      <c r="D283" s="213" t="s">
        <v>130</v>
      </c>
      <c r="E283" s="214" t="s">
        <v>585</v>
      </c>
      <c r="F283" s="215" t="s">
        <v>586</v>
      </c>
      <c r="G283" s="216" t="s">
        <v>145</v>
      </c>
      <c r="H283" s="217">
        <v>180</v>
      </c>
      <c r="I283" s="218"/>
      <c r="J283" s="219">
        <f>ROUND(I283*H283,2)</f>
        <v>0</v>
      </c>
      <c r="K283" s="215" t="s">
        <v>332</v>
      </c>
      <c r="L283" s="45"/>
      <c r="M283" s="220" t="s">
        <v>19</v>
      </c>
      <c r="N283" s="221" t="s">
        <v>46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0.44</v>
      </c>
      <c r="T283" s="223">
        <f>S283*H283</f>
        <v>79.200000000000003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135</v>
      </c>
      <c r="AT283" s="224" t="s">
        <v>130</v>
      </c>
      <c r="AU283" s="224" t="s">
        <v>84</v>
      </c>
      <c r="AY283" s="18" t="s">
        <v>127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82</v>
      </c>
      <c r="BK283" s="225">
        <f>ROUND(I283*H283,2)</f>
        <v>0</v>
      </c>
      <c r="BL283" s="18" t="s">
        <v>135</v>
      </c>
      <c r="BM283" s="224" t="s">
        <v>587</v>
      </c>
    </row>
    <row r="284" s="2" customFormat="1">
      <c r="A284" s="39"/>
      <c r="B284" s="40"/>
      <c r="C284" s="41"/>
      <c r="D284" s="226" t="s">
        <v>137</v>
      </c>
      <c r="E284" s="41"/>
      <c r="F284" s="227" t="s">
        <v>588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137</v>
      </c>
      <c r="AU284" s="18" t="s">
        <v>84</v>
      </c>
    </row>
    <row r="285" s="2" customFormat="1">
      <c r="A285" s="39"/>
      <c r="B285" s="40"/>
      <c r="C285" s="41"/>
      <c r="D285" s="281" t="s">
        <v>335</v>
      </c>
      <c r="E285" s="41"/>
      <c r="F285" s="282" t="s">
        <v>589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335</v>
      </c>
      <c r="AU285" s="18" t="s">
        <v>84</v>
      </c>
    </row>
    <row r="286" s="2" customFormat="1" ht="16.5" customHeight="1">
      <c r="A286" s="39"/>
      <c r="B286" s="40"/>
      <c r="C286" s="213" t="s">
        <v>590</v>
      </c>
      <c r="D286" s="213" t="s">
        <v>130</v>
      </c>
      <c r="E286" s="214" t="s">
        <v>591</v>
      </c>
      <c r="F286" s="215" t="s">
        <v>592</v>
      </c>
      <c r="G286" s="216" t="s">
        <v>145</v>
      </c>
      <c r="H286" s="217">
        <v>21</v>
      </c>
      <c r="I286" s="218"/>
      <c r="J286" s="219">
        <f>ROUND(I286*H286,2)</f>
        <v>0</v>
      </c>
      <c r="K286" s="215" t="s">
        <v>332</v>
      </c>
      <c r="L286" s="45"/>
      <c r="M286" s="220" t="s">
        <v>19</v>
      </c>
      <c r="N286" s="221" t="s">
        <v>46</v>
      </c>
      <c r="O286" s="85"/>
      <c r="P286" s="222">
        <f>O286*H286</f>
        <v>0</v>
      </c>
      <c r="Q286" s="222">
        <v>0.083500000000000005</v>
      </c>
      <c r="R286" s="222">
        <f>Q286*H286</f>
        <v>1.7535000000000001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135</v>
      </c>
      <c r="AT286" s="224" t="s">
        <v>130</v>
      </c>
      <c r="AU286" s="224" t="s">
        <v>84</v>
      </c>
      <c r="AY286" s="18" t="s">
        <v>127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82</v>
      </c>
      <c r="BK286" s="225">
        <f>ROUND(I286*H286,2)</f>
        <v>0</v>
      </c>
      <c r="BL286" s="18" t="s">
        <v>135</v>
      </c>
      <c r="BM286" s="224" t="s">
        <v>593</v>
      </c>
    </row>
    <row r="287" s="2" customFormat="1">
      <c r="A287" s="39"/>
      <c r="B287" s="40"/>
      <c r="C287" s="41"/>
      <c r="D287" s="226" t="s">
        <v>137</v>
      </c>
      <c r="E287" s="41"/>
      <c r="F287" s="227" t="s">
        <v>594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137</v>
      </c>
      <c r="AU287" s="18" t="s">
        <v>84</v>
      </c>
    </row>
    <row r="288" s="2" customFormat="1">
      <c r="A288" s="39"/>
      <c r="B288" s="40"/>
      <c r="C288" s="41"/>
      <c r="D288" s="281" t="s">
        <v>335</v>
      </c>
      <c r="E288" s="41"/>
      <c r="F288" s="282" t="s">
        <v>595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335</v>
      </c>
      <c r="AU288" s="18" t="s">
        <v>84</v>
      </c>
    </row>
    <row r="289" s="14" customFormat="1">
      <c r="A289" s="14"/>
      <c r="B289" s="253"/>
      <c r="C289" s="254"/>
      <c r="D289" s="226" t="s">
        <v>141</v>
      </c>
      <c r="E289" s="255" t="s">
        <v>19</v>
      </c>
      <c r="F289" s="256" t="s">
        <v>596</v>
      </c>
      <c r="G289" s="254"/>
      <c r="H289" s="255" t="s">
        <v>19</v>
      </c>
      <c r="I289" s="257"/>
      <c r="J289" s="254"/>
      <c r="K289" s="254"/>
      <c r="L289" s="258"/>
      <c r="M289" s="259"/>
      <c r="N289" s="260"/>
      <c r="O289" s="260"/>
      <c r="P289" s="260"/>
      <c r="Q289" s="260"/>
      <c r="R289" s="260"/>
      <c r="S289" s="260"/>
      <c r="T289" s="26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2" t="s">
        <v>141</v>
      </c>
      <c r="AU289" s="262" t="s">
        <v>84</v>
      </c>
      <c r="AV289" s="14" t="s">
        <v>82</v>
      </c>
      <c r="AW289" s="14" t="s">
        <v>37</v>
      </c>
      <c r="AX289" s="14" t="s">
        <v>75</v>
      </c>
      <c r="AY289" s="262" t="s">
        <v>127</v>
      </c>
    </row>
    <row r="290" s="13" customFormat="1">
      <c r="A290" s="13"/>
      <c r="B290" s="232"/>
      <c r="C290" s="233"/>
      <c r="D290" s="226" t="s">
        <v>141</v>
      </c>
      <c r="E290" s="234" t="s">
        <v>19</v>
      </c>
      <c r="F290" s="235" t="s">
        <v>7</v>
      </c>
      <c r="G290" s="233"/>
      <c r="H290" s="236">
        <v>21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141</v>
      </c>
      <c r="AU290" s="242" t="s">
        <v>84</v>
      </c>
      <c r="AV290" s="13" t="s">
        <v>84</v>
      </c>
      <c r="AW290" s="13" t="s">
        <v>37</v>
      </c>
      <c r="AX290" s="13" t="s">
        <v>82</v>
      </c>
      <c r="AY290" s="242" t="s">
        <v>127</v>
      </c>
    </row>
    <row r="291" s="2" customFormat="1" ht="21.75" customHeight="1">
      <c r="A291" s="39"/>
      <c r="B291" s="40"/>
      <c r="C291" s="213" t="s">
        <v>597</v>
      </c>
      <c r="D291" s="213" t="s">
        <v>130</v>
      </c>
      <c r="E291" s="214" t="s">
        <v>598</v>
      </c>
      <c r="F291" s="215" t="s">
        <v>599</v>
      </c>
      <c r="G291" s="216" t="s">
        <v>145</v>
      </c>
      <c r="H291" s="217">
        <v>21</v>
      </c>
      <c r="I291" s="218"/>
      <c r="J291" s="219">
        <f>ROUND(I291*H291,2)</f>
        <v>0</v>
      </c>
      <c r="K291" s="215" t="s">
        <v>332</v>
      </c>
      <c r="L291" s="45"/>
      <c r="M291" s="220" t="s">
        <v>19</v>
      </c>
      <c r="N291" s="221" t="s">
        <v>46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0.42499999999999999</v>
      </c>
      <c r="T291" s="223">
        <f>S291*H291</f>
        <v>8.9249999999999989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135</v>
      </c>
      <c r="AT291" s="224" t="s">
        <v>130</v>
      </c>
      <c r="AU291" s="224" t="s">
        <v>84</v>
      </c>
      <c r="AY291" s="18" t="s">
        <v>127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82</v>
      </c>
      <c r="BK291" s="225">
        <f>ROUND(I291*H291,2)</f>
        <v>0</v>
      </c>
      <c r="BL291" s="18" t="s">
        <v>135</v>
      </c>
      <c r="BM291" s="224" t="s">
        <v>600</v>
      </c>
    </row>
    <row r="292" s="2" customFormat="1">
      <c r="A292" s="39"/>
      <c r="B292" s="40"/>
      <c r="C292" s="41"/>
      <c r="D292" s="226" t="s">
        <v>137</v>
      </c>
      <c r="E292" s="41"/>
      <c r="F292" s="227" t="s">
        <v>601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137</v>
      </c>
      <c r="AU292" s="18" t="s">
        <v>84</v>
      </c>
    </row>
    <row r="293" s="2" customFormat="1">
      <c r="A293" s="39"/>
      <c r="B293" s="40"/>
      <c r="C293" s="41"/>
      <c r="D293" s="281" t="s">
        <v>335</v>
      </c>
      <c r="E293" s="41"/>
      <c r="F293" s="282" t="s">
        <v>602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335</v>
      </c>
      <c r="AU293" s="18" t="s">
        <v>84</v>
      </c>
    </row>
    <row r="294" s="2" customFormat="1" ht="16.5" customHeight="1">
      <c r="A294" s="39"/>
      <c r="B294" s="40"/>
      <c r="C294" s="243" t="s">
        <v>603</v>
      </c>
      <c r="D294" s="243" t="s">
        <v>150</v>
      </c>
      <c r="E294" s="244" t="s">
        <v>604</v>
      </c>
      <c r="F294" s="245" t="s">
        <v>605</v>
      </c>
      <c r="G294" s="246" t="s">
        <v>189</v>
      </c>
      <c r="H294" s="247">
        <v>7</v>
      </c>
      <c r="I294" s="248"/>
      <c r="J294" s="249">
        <f>ROUND(I294*H294,2)</f>
        <v>0</v>
      </c>
      <c r="K294" s="245" t="s">
        <v>332</v>
      </c>
      <c r="L294" s="250"/>
      <c r="M294" s="251" t="s">
        <v>19</v>
      </c>
      <c r="N294" s="252" t="s">
        <v>46</v>
      </c>
      <c r="O294" s="85"/>
      <c r="P294" s="222">
        <f>O294*H294</f>
        <v>0</v>
      </c>
      <c r="Q294" s="222">
        <v>1.516</v>
      </c>
      <c r="R294" s="222">
        <f>Q294*H294</f>
        <v>10.612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154</v>
      </c>
      <c r="AT294" s="224" t="s">
        <v>150</v>
      </c>
      <c r="AU294" s="224" t="s">
        <v>84</v>
      </c>
      <c r="AY294" s="18" t="s">
        <v>127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82</v>
      </c>
      <c r="BK294" s="225">
        <f>ROUND(I294*H294,2)</f>
        <v>0</v>
      </c>
      <c r="BL294" s="18" t="s">
        <v>135</v>
      </c>
      <c r="BM294" s="224" t="s">
        <v>606</v>
      </c>
    </row>
    <row r="295" s="2" customFormat="1">
      <c r="A295" s="39"/>
      <c r="B295" s="40"/>
      <c r="C295" s="41"/>
      <c r="D295" s="226" t="s">
        <v>137</v>
      </c>
      <c r="E295" s="41"/>
      <c r="F295" s="227" t="s">
        <v>605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137</v>
      </c>
      <c r="AU295" s="18" t="s">
        <v>84</v>
      </c>
    </row>
    <row r="296" s="2" customFormat="1" ht="16.5" customHeight="1">
      <c r="A296" s="39"/>
      <c r="B296" s="40"/>
      <c r="C296" s="213" t="s">
        <v>607</v>
      </c>
      <c r="D296" s="213" t="s">
        <v>130</v>
      </c>
      <c r="E296" s="214" t="s">
        <v>608</v>
      </c>
      <c r="F296" s="215" t="s">
        <v>609</v>
      </c>
      <c r="G296" s="216" t="s">
        <v>145</v>
      </c>
      <c r="H296" s="217">
        <v>21</v>
      </c>
      <c r="I296" s="218"/>
      <c r="J296" s="219">
        <f>ROUND(I296*H296,2)</f>
        <v>0</v>
      </c>
      <c r="K296" s="215" t="s">
        <v>332</v>
      </c>
      <c r="L296" s="45"/>
      <c r="M296" s="220" t="s">
        <v>19</v>
      </c>
      <c r="N296" s="221" t="s">
        <v>46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135</v>
      </c>
      <c r="AT296" s="224" t="s">
        <v>130</v>
      </c>
      <c r="AU296" s="224" t="s">
        <v>84</v>
      </c>
      <c r="AY296" s="18" t="s">
        <v>127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82</v>
      </c>
      <c r="BK296" s="225">
        <f>ROUND(I296*H296,2)</f>
        <v>0</v>
      </c>
      <c r="BL296" s="18" t="s">
        <v>135</v>
      </c>
      <c r="BM296" s="224" t="s">
        <v>610</v>
      </c>
    </row>
    <row r="297" s="2" customFormat="1">
      <c r="A297" s="39"/>
      <c r="B297" s="40"/>
      <c r="C297" s="41"/>
      <c r="D297" s="226" t="s">
        <v>137</v>
      </c>
      <c r="E297" s="41"/>
      <c r="F297" s="227" t="s">
        <v>611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137</v>
      </c>
      <c r="AU297" s="18" t="s">
        <v>84</v>
      </c>
    </row>
    <row r="298" s="2" customFormat="1">
      <c r="A298" s="39"/>
      <c r="B298" s="40"/>
      <c r="C298" s="41"/>
      <c r="D298" s="281" t="s">
        <v>335</v>
      </c>
      <c r="E298" s="41"/>
      <c r="F298" s="282" t="s">
        <v>612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335</v>
      </c>
      <c r="AU298" s="18" t="s">
        <v>84</v>
      </c>
    </row>
    <row r="299" s="2" customFormat="1" ht="16.5" customHeight="1">
      <c r="A299" s="39"/>
      <c r="B299" s="40"/>
      <c r="C299" s="213" t="s">
        <v>613</v>
      </c>
      <c r="D299" s="213" t="s">
        <v>130</v>
      </c>
      <c r="E299" s="214" t="s">
        <v>614</v>
      </c>
      <c r="F299" s="215" t="s">
        <v>615</v>
      </c>
      <c r="G299" s="216" t="s">
        <v>145</v>
      </c>
      <c r="H299" s="217">
        <v>21</v>
      </c>
      <c r="I299" s="218"/>
      <c r="J299" s="219">
        <f>ROUND(I299*H299,2)</f>
        <v>0</v>
      </c>
      <c r="K299" s="215" t="s">
        <v>332</v>
      </c>
      <c r="L299" s="45"/>
      <c r="M299" s="220" t="s">
        <v>19</v>
      </c>
      <c r="N299" s="221" t="s">
        <v>46</v>
      </c>
      <c r="O299" s="85"/>
      <c r="P299" s="222">
        <f>O299*H299</f>
        <v>0</v>
      </c>
      <c r="Q299" s="222">
        <v>0</v>
      </c>
      <c r="R299" s="222">
        <f>Q299*H299</f>
        <v>0</v>
      </c>
      <c r="S299" s="222">
        <v>0.17999999999999999</v>
      </c>
      <c r="T299" s="223">
        <f>S299*H299</f>
        <v>3.7799999999999998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135</v>
      </c>
      <c r="AT299" s="224" t="s">
        <v>130</v>
      </c>
      <c r="AU299" s="224" t="s">
        <v>84</v>
      </c>
      <c r="AY299" s="18" t="s">
        <v>127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82</v>
      </c>
      <c r="BK299" s="225">
        <f>ROUND(I299*H299,2)</f>
        <v>0</v>
      </c>
      <c r="BL299" s="18" t="s">
        <v>135</v>
      </c>
      <c r="BM299" s="224" t="s">
        <v>616</v>
      </c>
    </row>
    <row r="300" s="2" customFormat="1">
      <c r="A300" s="39"/>
      <c r="B300" s="40"/>
      <c r="C300" s="41"/>
      <c r="D300" s="226" t="s">
        <v>137</v>
      </c>
      <c r="E300" s="41"/>
      <c r="F300" s="227" t="s">
        <v>617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137</v>
      </c>
      <c r="AU300" s="18" t="s">
        <v>84</v>
      </c>
    </row>
    <row r="301" s="2" customFormat="1">
      <c r="A301" s="39"/>
      <c r="B301" s="40"/>
      <c r="C301" s="41"/>
      <c r="D301" s="281" t="s">
        <v>335</v>
      </c>
      <c r="E301" s="41"/>
      <c r="F301" s="282" t="s">
        <v>618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335</v>
      </c>
      <c r="AU301" s="18" t="s">
        <v>84</v>
      </c>
    </row>
    <row r="302" s="12" customFormat="1" ht="22.8" customHeight="1">
      <c r="A302" s="12"/>
      <c r="B302" s="197"/>
      <c r="C302" s="198"/>
      <c r="D302" s="199" t="s">
        <v>74</v>
      </c>
      <c r="E302" s="211" t="s">
        <v>186</v>
      </c>
      <c r="F302" s="211" t="s">
        <v>619</v>
      </c>
      <c r="G302" s="198"/>
      <c r="H302" s="198"/>
      <c r="I302" s="201"/>
      <c r="J302" s="212">
        <f>BK302</f>
        <v>0</v>
      </c>
      <c r="K302" s="198"/>
      <c r="L302" s="203"/>
      <c r="M302" s="204"/>
      <c r="N302" s="205"/>
      <c r="O302" s="205"/>
      <c r="P302" s="206">
        <f>SUM(P303:P326)</f>
        <v>0</v>
      </c>
      <c r="Q302" s="205"/>
      <c r="R302" s="206">
        <f>SUM(R303:R326)</f>
        <v>2.6944262272000001</v>
      </c>
      <c r="S302" s="205"/>
      <c r="T302" s="207">
        <f>SUM(T303:T326)</f>
        <v>49.068280000000001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8" t="s">
        <v>82</v>
      </c>
      <c r="AT302" s="209" t="s">
        <v>74</v>
      </c>
      <c r="AU302" s="209" t="s">
        <v>82</v>
      </c>
      <c r="AY302" s="208" t="s">
        <v>127</v>
      </c>
      <c r="BK302" s="210">
        <f>SUM(BK303:BK326)</f>
        <v>0</v>
      </c>
    </row>
    <row r="303" s="2" customFormat="1" ht="16.5" customHeight="1">
      <c r="A303" s="39"/>
      <c r="B303" s="40"/>
      <c r="C303" s="213" t="s">
        <v>620</v>
      </c>
      <c r="D303" s="213" t="s">
        <v>130</v>
      </c>
      <c r="E303" s="214" t="s">
        <v>621</v>
      </c>
      <c r="F303" s="215" t="s">
        <v>622</v>
      </c>
      <c r="G303" s="216" t="s">
        <v>234</v>
      </c>
      <c r="H303" s="217">
        <v>19.199999999999999</v>
      </c>
      <c r="I303" s="218"/>
      <c r="J303" s="219">
        <f>ROUND(I303*H303,2)</f>
        <v>0</v>
      </c>
      <c r="K303" s="215" t="s">
        <v>332</v>
      </c>
      <c r="L303" s="45"/>
      <c r="M303" s="220" t="s">
        <v>19</v>
      </c>
      <c r="N303" s="221" t="s">
        <v>46</v>
      </c>
      <c r="O303" s="85"/>
      <c r="P303" s="222">
        <f>O303*H303</f>
        <v>0</v>
      </c>
      <c r="Q303" s="222">
        <v>0.000174</v>
      </c>
      <c r="R303" s="222">
        <f>Q303*H303</f>
        <v>0.0033408000000000001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135</v>
      </c>
      <c r="AT303" s="224" t="s">
        <v>130</v>
      </c>
      <c r="AU303" s="224" t="s">
        <v>84</v>
      </c>
      <c r="AY303" s="18" t="s">
        <v>127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82</v>
      </c>
      <c r="BK303" s="225">
        <f>ROUND(I303*H303,2)</f>
        <v>0</v>
      </c>
      <c r="BL303" s="18" t="s">
        <v>135</v>
      </c>
      <c r="BM303" s="224" t="s">
        <v>623</v>
      </c>
    </row>
    <row r="304" s="2" customFormat="1">
      <c r="A304" s="39"/>
      <c r="B304" s="40"/>
      <c r="C304" s="41"/>
      <c r="D304" s="226" t="s">
        <v>137</v>
      </c>
      <c r="E304" s="41"/>
      <c r="F304" s="227" t="s">
        <v>624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137</v>
      </c>
      <c r="AU304" s="18" t="s">
        <v>84</v>
      </c>
    </row>
    <row r="305" s="2" customFormat="1">
      <c r="A305" s="39"/>
      <c r="B305" s="40"/>
      <c r="C305" s="41"/>
      <c r="D305" s="281" t="s">
        <v>335</v>
      </c>
      <c r="E305" s="41"/>
      <c r="F305" s="282" t="s">
        <v>625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335</v>
      </c>
      <c r="AU305" s="18" t="s">
        <v>84</v>
      </c>
    </row>
    <row r="306" s="14" customFormat="1">
      <c r="A306" s="14"/>
      <c r="B306" s="253"/>
      <c r="C306" s="254"/>
      <c r="D306" s="226" t="s">
        <v>141</v>
      </c>
      <c r="E306" s="255" t="s">
        <v>19</v>
      </c>
      <c r="F306" s="256" t="s">
        <v>626</v>
      </c>
      <c r="G306" s="254"/>
      <c r="H306" s="255" t="s">
        <v>19</v>
      </c>
      <c r="I306" s="257"/>
      <c r="J306" s="254"/>
      <c r="K306" s="254"/>
      <c r="L306" s="258"/>
      <c r="M306" s="259"/>
      <c r="N306" s="260"/>
      <c r="O306" s="260"/>
      <c r="P306" s="260"/>
      <c r="Q306" s="260"/>
      <c r="R306" s="260"/>
      <c r="S306" s="260"/>
      <c r="T306" s="26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2" t="s">
        <v>141</v>
      </c>
      <c r="AU306" s="262" t="s">
        <v>84</v>
      </c>
      <c r="AV306" s="14" t="s">
        <v>82</v>
      </c>
      <c r="AW306" s="14" t="s">
        <v>37</v>
      </c>
      <c r="AX306" s="14" t="s">
        <v>75</v>
      </c>
      <c r="AY306" s="262" t="s">
        <v>127</v>
      </c>
    </row>
    <row r="307" s="13" customFormat="1">
      <c r="A307" s="13"/>
      <c r="B307" s="232"/>
      <c r="C307" s="233"/>
      <c r="D307" s="226" t="s">
        <v>141</v>
      </c>
      <c r="E307" s="234" t="s">
        <v>19</v>
      </c>
      <c r="F307" s="235" t="s">
        <v>627</v>
      </c>
      <c r="G307" s="233"/>
      <c r="H307" s="236">
        <v>19.199999999999999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141</v>
      </c>
      <c r="AU307" s="242" t="s">
        <v>84</v>
      </c>
      <c r="AV307" s="13" t="s">
        <v>84</v>
      </c>
      <c r="AW307" s="13" t="s">
        <v>37</v>
      </c>
      <c r="AX307" s="13" t="s">
        <v>82</v>
      </c>
      <c r="AY307" s="242" t="s">
        <v>127</v>
      </c>
    </row>
    <row r="308" s="2" customFormat="1" ht="16.5" customHeight="1">
      <c r="A308" s="39"/>
      <c r="B308" s="40"/>
      <c r="C308" s="213" t="s">
        <v>628</v>
      </c>
      <c r="D308" s="213" t="s">
        <v>130</v>
      </c>
      <c r="E308" s="214" t="s">
        <v>629</v>
      </c>
      <c r="F308" s="215" t="s">
        <v>630</v>
      </c>
      <c r="G308" s="216" t="s">
        <v>189</v>
      </c>
      <c r="H308" s="217">
        <v>2</v>
      </c>
      <c r="I308" s="218"/>
      <c r="J308" s="219">
        <f>ROUND(I308*H308,2)</f>
        <v>0</v>
      </c>
      <c r="K308" s="215" t="s">
        <v>332</v>
      </c>
      <c r="L308" s="45"/>
      <c r="M308" s="220" t="s">
        <v>19</v>
      </c>
      <c r="N308" s="221" t="s">
        <v>46</v>
      </c>
      <c r="O308" s="85"/>
      <c r="P308" s="222">
        <f>O308*H308</f>
        <v>0</v>
      </c>
      <c r="Q308" s="222">
        <v>0.0064850000000000003</v>
      </c>
      <c r="R308" s="222">
        <f>Q308*H308</f>
        <v>0.012970000000000001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135</v>
      </c>
      <c r="AT308" s="224" t="s">
        <v>130</v>
      </c>
      <c r="AU308" s="224" t="s">
        <v>84</v>
      </c>
      <c r="AY308" s="18" t="s">
        <v>127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82</v>
      </c>
      <c r="BK308" s="225">
        <f>ROUND(I308*H308,2)</f>
        <v>0</v>
      </c>
      <c r="BL308" s="18" t="s">
        <v>135</v>
      </c>
      <c r="BM308" s="224" t="s">
        <v>631</v>
      </c>
    </row>
    <row r="309" s="2" customFormat="1">
      <c r="A309" s="39"/>
      <c r="B309" s="40"/>
      <c r="C309" s="41"/>
      <c r="D309" s="226" t="s">
        <v>137</v>
      </c>
      <c r="E309" s="41"/>
      <c r="F309" s="227" t="s">
        <v>632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137</v>
      </c>
      <c r="AU309" s="18" t="s">
        <v>84</v>
      </c>
    </row>
    <row r="310" s="2" customFormat="1">
      <c r="A310" s="39"/>
      <c r="B310" s="40"/>
      <c r="C310" s="41"/>
      <c r="D310" s="281" t="s">
        <v>335</v>
      </c>
      <c r="E310" s="41"/>
      <c r="F310" s="282" t="s">
        <v>633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335</v>
      </c>
      <c r="AU310" s="18" t="s">
        <v>84</v>
      </c>
    </row>
    <row r="311" s="2" customFormat="1" ht="16.5" customHeight="1">
      <c r="A311" s="39"/>
      <c r="B311" s="40"/>
      <c r="C311" s="213" t="s">
        <v>634</v>
      </c>
      <c r="D311" s="213" t="s">
        <v>130</v>
      </c>
      <c r="E311" s="214" t="s">
        <v>635</v>
      </c>
      <c r="F311" s="215" t="s">
        <v>636</v>
      </c>
      <c r="G311" s="216" t="s">
        <v>145</v>
      </c>
      <c r="H311" s="217">
        <v>2</v>
      </c>
      <c r="I311" s="218"/>
      <c r="J311" s="219">
        <f>ROUND(I311*H311,2)</f>
        <v>0</v>
      </c>
      <c r="K311" s="215" t="s">
        <v>332</v>
      </c>
      <c r="L311" s="45"/>
      <c r="M311" s="220" t="s">
        <v>19</v>
      </c>
      <c r="N311" s="221" t="s">
        <v>46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0.00050000000000000001</v>
      </c>
      <c r="T311" s="223">
        <f>S311*H311</f>
        <v>0.001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135</v>
      </c>
      <c r="AT311" s="224" t="s">
        <v>130</v>
      </c>
      <c r="AU311" s="224" t="s">
        <v>84</v>
      </c>
      <c r="AY311" s="18" t="s">
        <v>127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82</v>
      </c>
      <c r="BK311" s="225">
        <f>ROUND(I311*H311,2)</f>
        <v>0</v>
      </c>
      <c r="BL311" s="18" t="s">
        <v>135</v>
      </c>
      <c r="BM311" s="224" t="s">
        <v>637</v>
      </c>
    </row>
    <row r="312" s="2" customFormat="1">
      <c r="A312" s="39"/>
      <c r="B312" s="40"/>
      <c r="C312" s="41"/>
      <c r="D312" s="226" t="s">
        <v>137</v>
      </c>
      <c r="E312" s="41"/>
      <c r="F312" s="227" t="s">
        <v>638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137</v>
      </c>
      <c r="AU312" s="18" t="s">
        <v>84</v>
      </c>
    </row>
    <row r="313" s="2" customFormat="1">
      <c r="A313" s="39"/>
      <c r="B313" s="40"/>
      <c r="C313" s="41"/>
      <c r="D313" s="281" t="s">
        <v>335</v>
      </c>
      <c r="E313" s="41"/>
      <c r="F313" s="282" t="s">
        <v>639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335</v>
      </c>
      <c r="AU313" s="18" t="s">
        <v>84</v>
      </c>
    </row>
    <row r="314" s="13" customFormat="1">
      <c r="A314" s="13"/>
      <c r="B314" s="232"/>
      <c r="C314" s="233"/>
      <c r="D314" s="226" t="s">
        <v>141</v>
      </c>
      <c r="E314" s="234" t="s">
        <v>19</v>
      </c>
      <c r="F314" s="235" t="s">
        <v>84</v>
      </c>
      <c r="G314" s="233"/>
      <c r="H314" s="236">
        <v>2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141</v>
      </c>
      <c r="AU314" s="242" t="s">
        <v>84</v>
      </c>
      <c r="AV314" s="13" t="s">
        <v>84</v>
      </c>
      <c r="AW314" s="13" t="s">
        <v>37</v>
      </c>
      <c r="AX314" s="13" t="s">
        <v>82</v>
      </c>
      <c r="AY314" s="242" t="s">
        <v>127</v>
      </c>
    </row>
    <row r="315" s="2" customFormat="1" ht="16.5" customHeight="1">
      <c r="A315" s="39"/>
      <c r="B315" s="40"/>
      <c r="C315" s="213" t="s">
        <v>640</v>
      </c>
      <c r="D315" s="213" t="s">
        <v>130</v>
      </c>
      <c r="E315" s="214" t="s">
        <v>641</v>
      </c>
      <c r="F315" s="215" t="s">
        <v>642</v>
      </c>
      <c r="G315" s="216" t="s">
        <v>164</v>
      </c>
      <c r="H315" s="217">
        <v>22.302</v>
      </c>
      <c r="I315" s="218"/>
      <c r="J315" s="219">
        <f>ROUND(I315*H315,2)</f>
        <v>0</v>
      </c>
      <c r="K315" s="215" t="s">
        <v>332</v>
      </c>
      <c r="L315" s="45"/>
      <c r="M315" s="220" t="s">
        <v>19</v>
      </c>
      <c r="N315" s="221" t="s">
        <v>46</v>
      </c>
      <c r="O315" s="85"/>
      <c r="P315" s="222">
        <f>O315*H315</f>
        <v>0</v>
      </c>
      <c r="Q315" s="222">
        <v>0.12</v>
      </c>
      <c r="R315" s="222">
        <f>Q315*H315</f>
        <v>2.67624</v>
      </c>
      <c r="S315" s="222">
        <v>2.2000000000000002</v>
      </c>
      <c r="T315" s="223">
        <f>S315*H315</f>
        <v>49.064400000000006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135</v>
      </c>
      <c r="AT315" s="224" t="s">
        <v>130</v>
      </c>
      <c r="AU315" s="224" t="s">
        <v>84</v>
      </c>
      <c r="AY315" s="18" t="s">
        <v>127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82</v>
      </c>
      <c r="BK315" s="225">
        <f>ROUND(I315*H315,2)</f>
        <v>0</v>
      </c>
      <c r="BL315" s="18" t="s">
        <v>135</v>
      </c>
      <c r="BM315" s="224" t="s">
        <v>643</v>
      </c>
    </row>
    <row r="316" s="2" customFormat="1">
      <c r="A316" s="39"/>
      <c r="B316" s="40"/>
      <c r="C316" s="41"/>
      <c r="D316" s="226" t="s">
        <v>137</v>
      </c>
      <c r="E316" s="41"/>
      <c r="F316" s="227" t="s">
        <v>644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137</v>
      </c>
      <c r="AU316" s="18" t="s">
        <v>84</v>
      </c>
    </row>
    <row r="317" s="2" customFormat="1">
      <c r="A317" s="39"/>
      <c r="B317" s="40"/>
      <c r="C317" s="41"/>
      <c r="D317" s="281" t="s">
        <v>335</v>
      </c>
      <c r="E317" s="41"/>
      <c r="F317" s="282" t="s">
        <v>645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335</v>
      </c>
      <c r="AU317" s="18" t="s">
        <v>84</v>
      </c>
    </row>
    <row r="318" s="14" customFormat="1">
      <c r="A318" s="14"/>
      <c r="B318" s="253"/>
      <c r="C318" s="254"/>
      <c r="D318" s="226" t="s">
        <v>141</v>
      </c>
      <c r="E318" s="255" t="s">
        <v>19</v>
      </c>
      <c r="F318" s="256" t="s">
        <v>646</v>
      </c>
      <c r="G318" s="254"/>
      <c r="H318" s="255" t="s">
        <v>19</v>
      </c>
      <c r="I318" s="257"/>
      <c r="J318" s="254"/>
      <c r="K318" s="254"/>
      <c r="L318" s="258"/>
      <c r="M318" s="259"/>
      <c r="N318" s="260"/>
      <c r="O318" s="260"/>
      <c r="P318" s="260"/>
      <c r="Q318" s="260"/>
      <c r="R318" s="260"/>
      <c r="S318" s="260"/>
      <c r="T318" s="26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2" t="s">
        <v>141</v>
      </c>
      <c r="AU318" s="262" t="s">
        <v>84</v>
      </c>
      <c r="AV318" s="14" t="s">
        <v>82</v>
      </c>
      <c r="AW318" s="14" t="s">
        <v>37</v>
      </c>
      <c r="AX318" s="14" t="s">
        <v>75</v>
      </c>
      <c r="AY318" s="262" t="s">
        <v>127</v>
      </c>
    </row>
    <row r="319" s="13" customFormat="1">
      <c r="A319" s="13"/>
      <c r="B319" s="232"/>
      <c r="C319" s="233"/>
      <c r="D319" s="226" t="s">
        <v>141</v>
      </c>
      <c r="E319" s="234" t="s">
        <v>19</v>
      </c>
      <c r="F319" s="235" t="s">
        <v>647</v>
      </c>
      <c r="G319" s="233"/>
      <c r="H319" s="236">
        <v>22.302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141</v>
      </c>
      <c r="AU319" s="242" t="s">
        <v>84</v>
      </c>
      <c r="AV319" s="13" t="s">
        <v>84</v>
      </c>
      <c r="AW319" s="13" t="s">
        <v>37</v>
      </c>
      <c r="AX319" s="13" t="s">
        <v>82</v>
      </c>
      <c r="AY319" s="242" t="s">
        <v>127</v>
      </c>
    </row>
    <row r="320" s="2" customFormat="1" ht="16.5" customHeight="1">
      <c r="A320" s="39"/>
      <c r="B320" s="40"/>
      <c r="C320" s="213" t="s">
        <v>359</v>
      </c>
      <c r="D320" s="213" t="s">
        <v>130</v>
      </c>
      <c r="E320" s="214" t="s">
        <v>648</v>
      </c>
      <c r="F320" s="215" t="s">
        <v>649</v>
      </c>
      <c r="G320" s="216" t="s">
        <v>234</v>
      </c>
      <c r="H320" s="217">
        <v>2.8799999999999999</v>
      </c>
      <c r="I320" s="218"/>
      <c r="J320" s="219">
        <f>ROUND(I320*H320,2)</f>
        <v>0</v>
      </c>
      <c r="K320" s="215" t="s">
        <v>332</v>
      </c>
      <c r="L320" s="45"/>
      <c r="M320" s="220" t="s">
        <v>19</v>
      </c>
      <c r="N320" s="221" t="s">
        <v>46</v>
      </c>
      <c r="O320" s="85"/>
      <c r="P320" s="222">
        <f>O320*H320</f>
        <v>0</v>
      </c>
      <c r="Q320" s="222">
        <v>0.00065118999999999995</v>
      </c>
      <c r="R320" s="222">
        <f>Q320*H320</f>
        <v>0.0018754271999999999</v>
      </c>
      <c r="S320" s="222">
        <v>0.001</v>
      </c>
      <c r="T320" s="223">
        <f>S320*H320</f>
        <v>0.0028799999999999997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135</v>
      </c>
      <c r="AT320" s="224" t="s">
        <v>130</v>
      </c>
      <c r="AU320" s="224" t="s">
        <v>84</v>
      </c>
      <c r="AY320" s="18" t="s">
        <v>127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82</v>
      </c>
      <c r="BK320" s="225">
        <f>ROUND(I320*H320,2)</f>
        <v>0</v>
      </c>
      <c r="BL320" s="18" t="s">
        <v>135</v>
      </c>
      <c r="BM320" s="224" t="s">
        <v>650</v>
      </c>
    </row>
    <row r="321" s="2" customFormat="1">
      <c r="A321" s="39"/>
      <c r="B321" s="40"/>
      <c r="C321" s="41"/>
      <c r="D321" s="226" t="s">
        <v>137</v>
      </c>
      <c r="E321" s="41"/>
      <c r="F321" s="227" t="s">
        <v>651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137</v>
      </c>
      <c r="AU321" s="18" t="s">
        <v>84</v>
      </c>
    </row>
    <row r="322" s="2" customFormat="1">
      <c r="A322" s="39"/>
      <c r="B322" s="40"/>
      <c r="C322" s="41"/>
      <c r="D322" s="281" t="s">
        <v>335</v>
      </c>
      <c r="E322" s="41"/>
      <c r="F322" s="282" t="s">
        <v>652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335</v>
      </c>
      <c r="AU322" s="18" t="s">
        <v>84</v>
      </c>
    </row>
    <row r="323" s="14" customFormat="1">
      <c r="A323" s="14"/>
      <c r="B323" s="253"/>
      <c r="C323" s="254"/>
      <c r="D323" s="226" t="s">
        <v>141</v>
      </c>
      <c r="E323" s="255" t="s">
        <v>19</v>
      </c>
      <c r="F323" s="256" t="s">
        <v>653</v>
      </c>
      <c r="G323" s="254"/>
      <c r="H323" s="255" t="s">
        <v>19</v>
      </c>
      <c r="I323" s="257"/>
      <c r="J323" s="254"/>
      <c r="K323" s="254"/>
      <c r="L323" s="258"/>
      <c r="M323" s="259"/>
      <c r="N323" s="260"/>
      <c r="O323" s="260"/>
      <c r="P323" s="260"/>
      <c r="Q323" s="260"/>
      <c r="R323" s="260"/>
      <c r="S323" s="260"/>
      <c r="T323" s="26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2" t="s">
        <v>141</v>
      </c>
      <c r="AU323" s="262" t="s">
        <v>84</v>
      </c>
      <c r="AV323" s="14" t="s">
        <v>82</v>
      </c>
      <c r="AW323" s="14" t="s">
        <v>37</v>
      </c>
      <c r="AX323" s="14" t="s">
        <v>75</v>
      </c>
      <c r="AY323" s="262" t="s">
        <v>127</v>
      </c>
    </row>
    <row r="324" s="14" customFormat="1">
      <c r="A324" s="14"/>
      <c r="B324" s="253"/>
      <c r="C324" s="254"/>
      <c r="D324" s="226" t="s">
        <v>141</v>
      </c>
      <c r="E324" s="255" t="s">
        <v>19</v>
      </c>
      <c r="F324" s="256" t="s">
        <v>654</v>
      </c>
      <c r="G324" s="254"/>
      <c r="H324" s="255" t="s">
        <v>19</v>
      </c>
      <c r="I324" s="257"/>
      <c r="J324" s="254"/>
      <c r="K324" s="254"/>
      <c r="L324" s="258"/>
      <c r="M324" s="259"/>
      <c r="N324" s="260"/>
      <c r="O324" s="260"/>
      <c r="P324" s="260"/>
      <c r="Q324" s="260"/>
      <c r="R324" s="260"/>
      <c r="S324" s="260"/>
      <c r="T324" s="26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2" t="s">
        <v>141</v>
      </c>
      <c r="AU324" s="262" t="s">
        <v>84</v>
      </c>
      <c r="AV324" s="14" t="s">
        <v>82</v>
      </c>
      <c r="AW324" s="14" t="s">
        <v>37</v>
      </c>
      <c r="AX324" s="14" t="s">
        <v>75</v>
      </c>
      <c r="AY324" s="262" t="s">
        <v>127</v>
      </c>
    </row>
    <row r="325" s="13" customFormat="1">
      <c r="A325" s="13"/>
      <c r="B325" s="232"/>
      <c r="C325" s="233"/>
      <c r="D325" s="226" t="s">
        <v>141</v>
      </c>
      <c r="E325" s="234" t="s">
        <v>19</v>
      </c>
      <c r="F325" s="235" t="s">
        <v>655</v>
      </c>
      <c r="G325" s="233"/>
      <c r="H325" s="236">
        <v>2.3999999999999999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141</v>
      </c>
      <c r="AU325" s="242" t="s">
        <v>84</v>
      </c>
      <c r="AV325" s="13" t="s">
        <v>84</v>
      </c>
      <c r="AW325" s="13" t="s">
        <v>37</v>
      </c>
      <c r="AX325" s="13" t="s">
        <v>82</v>
      </c>
      <c r="AY325" s="242" t="s">
        <v>127</v>
      </c>
    </row>
    <row r="326" s="13" customFormat="1">
      <c r="A326" s="13"/>
      <c r="B326" s="232"/>
      <c r="C326" s="233"/>
      <c r="D326" s="226" t="s">
        <v>141</v>
      </c>
      <c r="E326" s="233"/>
      <c r="F326" s="235" t="s">
        <v>656</v>
      </c>
      <c r="G326" s="233"/>
      <c r="H326" s="236">
        <v>2.8799999999999999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141</v>
      </c>
      <c r="AU326" s="242" t="s">
        <v>84</v>
      </c>
      <c r="AV326" s="13" t="s">
        <v>84</v>
      </c>
      <c r="AW326" s="13" t="s">
        <v>4</v>
      </c>
      <c r="AX326" s="13" t="s">
        <v>82</v>
      </c>
      <c r="AY326" s="242" t="s">
        <v>127</v>
      </c>
    </row>
    <row r="327" s="12" customFormat="1" ht="22.8" customHeight="1">
      <c r="A327" s="12"/>
      <c r="B327" s="197"/>
      <c r="C327" s="198"/>
      <c r="D327" s="199" t="s">
        <v>74</v>
      </c>
      <c r="E327" s="211" t="s">
        <v>657</v>
      </c>
      <c r="F327" s="211" t="s">
        <v>658</v>
      </c>
      <c r="G327" s="198"/>
      <c r="H327" s="198"/>
      <c r="I327" s="201"/>
      <c r="J327" s="212">
        <f>BK327</f>
        <v>0</v>
      </c>
      <c r="K327" s="198"/>
      <c r="L327" s="203"/>
      <c r="M327" s="204"/>
      <c r="N327" s="205"/>
      <c r="O327" s="205"/>
      <c r="P327" s="206">
        <f>SUM(P328:P348)</f>
        <v>0</v>
      </c>
      <c r="Q327" s="205"/>
      <c r="R327" s="206">
        <f>SUM(R328:R348)</f>
        <v>0</v>
      </c>
      <c r="S327" s="205"/>
      <c r="T327" s="207">
        <f>SUM(T328:T348)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8" t="s">
        <v>82</v>
      </c>
      <c r="AT327" s="209" t="s">
        <v>74</v>
      </c>
      <c r="AU327" s="209" t="s">
        <v>82</v>
      </c>
      <c r="AY327" s="208" t="s">
        <v>127</v>
      </c>
      <c r="BK327" s="210">
        <f>SUM(BK328:BK348)</f>
        <v>0</v>
      </c>
    </row>
    <row r="328" s="2" customFormat="1" ht="16.5" customHeight="1">
      <c r="A328" s="39"/>
      <c r="B328" s="40"/>
      <c r="C328" s="213" t="s">
        <v>659</v>
      </c>
      <c r="D328" s="213" t="s">
        <v>130</v>
      </c>
      <c r="E328" s="214" t="s">
        <v>660</v>
      </c>
      <c r="F328" s="215" t="s">
        <v>661</v>
      </c>
      <c r="G328" s="216" t="s">
        <v>153</v>
      </c>
      <c r="H328" s="217">
        <v>140.97300000000001</v>
      </c>
      <c r="I328" s="218"/>
      <c r="J328" s="219">
        <f>ROUND(I328*H328,2)</f>
        <v>0</v>
      </c>
      <c r="K328" s="215" t="s">
        <v>332</v>
      </c>
      <c r="L328" s="45"/>
      <c r="M328" s="220" t="s">
        <v>19</v>
      </c>
      <c r="N328" s="221" t="s">
        <v>46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135</v>
      </c>
      <c r="AT328" s="224" t="s">
        <v>130</v>
      </c>
      <c r="AU328" s="224" t="s">
        <v>84</v>
      </c>
      <c r="AY328" s="18" t="s">
        <v>127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82</v>
      </c>
      <c r="BK328" s="225">
        <f>ROUND(I328*H328,2)</f>
        <v>0</v>
      </c>
      <c r="BL328" s="18" t="s">
        <v>135</v>
      </c>
      <c r="BM328" s="224" t="s">
        <v>662</v>
      </c>
    </row>
    <row r="329" s="2" customFormat="1">
      <c r="A329" s="39"/>
      <c r="B329" s="40"/>
      <c r="C329" s="41"/>
      <c r="D329" s="226" t="s">
        <v>137</v>
      </c>
      <c r="E329" s="41"/>
      <c r="F329" s="227" t="s">
        <v>663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137</v>
      </c>
      <c r="AU329" s="18" t="s">
        <v>84</v>
      </c>
    </row>
    <row r="330" s="2" customFormat="1">
      <c r="A330" s="39"/>
      <c r="B330" s="40"/>
      <c r="C330" s="41"/>
      <c r="D330" s="281" t="s">
        <v>335</v>
      </c>
      <c r="E330" s="41"/>
      <c r="F330" s="282" t="s">
        <v>664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335</v>
      </c>
      <c r="AU330" s="18" t="s">
        <v>84</v>
      </c>
    </row>
    <row r="331" s="2" customFormat="1" ht="16.5" customHeight="1">
      <c r="A331" s="39"/>
      <c r="B331" s="40"/>
      <c r="C331" s="213" t="s">
        <v>665</v>
      </c>
      <c r="D331" s="213" t="s">
        <v>130</v>
      </c>
      <c r="E331" s="214" t="s">
        <v>666</v>
      </c>
      <c r="F331" s="215" t="s">
        <v>667</v>
      </c>
      <c r="G331" s="216" t="s">
        <v>153</v>
      </c>
      <c r="H331" s="217">
        <v>704.86500000000001</v>
      </c>
      <c r="I331" s="218"/>
      <c r="J331" s="219">
        <f>ROUND(I331*H331,2)</f>
        <v>0</v>
      </c>
      <c r="K331" s="215" t="s">
        <v>332</v>
      </c>
      <c r="L331" s="45"/>
      <c r="M331" s="220" t="s">
        <v>19</v>
      </c>
      <c r="N331" s="221" t="s">
        <v>46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135</v>
      </c>
      <c r="AT331" s="224" t="s">
        <v>130</v>
      </c>
      <c r="AU331" s="224" t="s">
        <v>84</v>
      </c>
      <c r="AY331" s="18" t="s">
        <v>127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82</v>
      </c>
      <c r="BK331" s="225">
        <f>ROUND(I331*H331,2)</f>
        <v>0</v>
      </c>
      <c r="BL331" s="18" t="s">
        <v>135</v>
      </c>
      <c r="BM331" s="224" t="s">
        <v>668</v>
      </c>
    </row>
    <row r="332" s="2" customFormat="1">
      <c r="A332" s="39"/>
      <c r="B332" s="40"/>
      <c r="C332" s="41"/>
      <c r="D332" s="226" t="s">
        <v>137</v>
      </c>
      <c r="E332" s="41"/>
      <c r="F332" s="227" t="s">
        <v>669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137</v>
      </c>
      <c r="AU332" s="18" t="s">
        <v>84</v>
      </c>
    </row>
    <row r="333" s="2" customFormat="1">
      <c r="A333" s="39"/>
      <c r="B333" s="40"/>
      <c r="C333" s="41"/>
      <c r="D333" s="281" t="s">
        <v>335</v>
      </c>
      <c r="E333" s="41"/>
      <c r="F333" s="282" t="s">
        <v>670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335</v>
      </c>
      <c r="AU333" s="18" t="s">
        <v>84</v>
      </c>
    </row>
    <row r="334" s="13" customFormat="1">
      <c r="A334" s="13"/>
      <c r="B334" s="232"/>
      <c r="C334" s="233"/>
      <c r="D334" s="226" t="s">
        <v>141</v>
      </c>
      <c r="E334" s="233"/>
      <c r="F334" s="235" t="s">
        <v>671</v>
      </c>
      <c r="G334" s="233"/>
      <c r="H334" s="236">
        <v>704.86500000000001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141</v>
      </c>
      <c r="AU334" s="242" t="s">
        <v>84</v>
      </c>
      <c r="AV334" s="13" t="s">
        <v>84</v>
      </c>
      <c r="AW334" s="13" t="s">
        <v>4</v>
      </c>
      <c r="AX334" s="13" t="s">
        <v>82</v>
      </c>
      <c r="AY334" s="242" t="s">
        <v>127</v>
      </c>
    </row>
    <row r="335" s="2" customFormat="1" ht="21.75" customHeight="1">
      <c r="A335" s="39"/>
      <c r="B335" s="40"/>
      <c r="C335" s="213" t="s">
        <v>672</v>
      </c>
      <c r="D335" s="213" t="s">
        <v>130</v>
      </c>
      <c r="E335" s="214" t="s">
        <v>673</v>
      </c>
      <c r="F335" s="215" t="s">
        <v>674</v>
      </c>
      <c r="G335" s="216" t="s">
        <v>153</v>
      </c>
      <c r="H335" s="217">
        <v>49.064999999999998</v>
      </c>
      <c r="I335" s="218"/>
      <c r="J335" s="219">
        <f>ROUND(I335*H335,2)</f>
        <v>0</v>
      </c>
      <c r="K335" s="215" t="s">
        <v>332</v>
      </c>
      <c r="L335" s="45"/>
      <c r="M335" s="220" t="s">
        <v>19</v>
      </c>
      <c r="N335" s="221" t="s">
        <v>46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135</v>
      </c>
      <c r="AT335" s="224" t="s">
        <v>130</v>
      </c>
      <c r="AU335" s="224" t="s">
        <v>84</v>
      </c>
      <c r="AY335" s="18" t="s">
        <v>127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82</v>
      </c>
      <c r="BK335" s="225">
        <f>ROUND(I335*H335,2)</f>
        <v>0</v>
      </c>
      <c r="BL335" s="18" t="s">
        <v>135</v>
      </c>
      <c r="BM335" s="224" t="s">
        <v>675</v>
      </c>
    </row>
    <row r="336" s="2" customFormat="1">
      <c r="A336" s="39"/>
      <c r="B336" s="40"/>
      <c r="C336" s="41"/>
      <c r="D336" s="226" t="s">
        <v>137</v>
      </c>
      <c r="E336" s="41"/>
      <c r="F336" s="227" t="s">
        <v>676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137</v>
      </c>
      <c r="AU336" s="18" t="s">
        <v>84</v>
      </c>
    </row>
    <row r="337" s="2" customFormat="1">
      <c r="A337" s="39"/>
      <c r="B337" s="40"/>
      <c r="C337" s="41"/>
      <c r="D337" s="281" t="s">
        <v>335</v>
      </c>
      <c r="E337" s="41"/>
      <c r="F337" s="282" t="s">
        <v>677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335</v>
      </c>
      <c r="AU337" s="18" t="s">
        <v>84</v>
      </c>
    </row>
    <row r="338" s="2" customFormat="1" ht="21.75" customHeight="1">
      <c r="A338" s="39"/>
      <c r="B338" s="40"/>
      <c r="C338" s="213" t="s">
        <v>678</v>
      </c>
      <c r="D338" s="213" t="s">
        <v>130</v>
      </c>
      <c r="E338" s="214" t="s">
        <v>679</v>
      </c>
      <c r="F338" s="215" t="s">
        <v>680</v>
      </c>
      <c r="G338" s="216" t="s">
        <v>153</v>
      </c>
      <c r="H338" s="217">
        <v>63.822000000000003</v>
      </c>
      <c r="I338" s="218"/>
      <c r="J338" s="219">
        <f>ROUND(I338*H338,2)</f>
        <v>0</v>
      </c>
      <c r="K338" s="215" t="s">
        <v>332</v>
      </c>
      <c r="L338" s="45"/>
      <c r="M338" s="220" t="s">
        <v>19</v>
      </c>
      <c r="N338" s="221" t="s">
        <v>46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135</v>
      </c>
      <c r="AT338" s="224" t="s">
        <v>130</v>
      </c>
      <c r="AU338" s="224" t="s">
        <v>84</v>
      </c>
      <c r="AY338" s="18" t="s">
        <v>127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82</v>
      </c>
      <c r="BK338" s="225">
        <f>ROUND(I338*H338,2)</f>
        <v>0</v>
      </c>
      <c r="BL338" s="18" t="s">
        <v>135</v>
      </c>
      <c r="BM338" s="224" t="s">
        <v>681</v>
      </c>
    </row>
    <row r="339" s="2" customFormat="1">
      <c r="A339" s="39"/>
      <c r="B339" s="40"/>
      <c r="C339" s="41"/>
      <c r="D339" s="226" t="s">
        <v>137</v>
      </c>
      <c r="E339" s="41"/>
      <c r="F339" s="227" t="s">
        <v>682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137</v>
      </c>
      <c r="AU339" s="18" t="s">
        <v>84</v>
      </c>
    </row>
    <row r="340" s="2" customFormat="1">
      <c r="A340" s="39"/>
      <c r="B340" s="40"/>
      <c r="C340" s="41"/>
      <c r="D340" s="281" t="s">
        <v>335</v>
      </c>
      <c r="E340" s="41"/>
      <c r="F340" s="282" t="s">
        <v>683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335</v>
      </c>
      <c r="AU340" s="18" t="s">
        <v>84</v>
      </c>
    </row>
    <row r="341" s="14" customFormat="1">
      <c r="A341" s="14"/>
      <c r="B341" s="253"/>
      <c r="C341" s="254"/>
      <c r="D341" s="226" t="s">
        <v>141</v>
      </c>
      <c r="E341" s="255" t="s">
        <v>19</v>
      </c>
      <c r="F341" s="256" t="s">
        <v>684</v>
      </c>
      <c r="G341" s="254"/>
      <c r="H341" s="255" t="s">
        <v>19</v>
      </c>
      <c r="I341" s="257"/>
      <c r="J341" s="254"/>
      <c r="K341" s="254"/>
      <c r="L341" s="258"/>
      <c r="M341" s="259"/>
      <c r="N341" s="260"/>
      <c r="O341" s="260"/>
      <c r="P341" s="260"/>
      <c r="Q341" s="260"/>
      <c r="R341" s="260"/>
      <c r="S341" s="260"/>
      <c r="T341" s="26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2" t="s">
        <v>141</v>
      </c>
      <c r="AU341" s="262" t="s">
        <v>84</v>
      </c>
      <c r="AV341" s="14" t="s">
        <v>82</v>
      </c>
      <c r="AW341" s="14" t="s">
        <v>37</v>
      </c>
      <c r="AX341" s="14" t="s">
        <v>75</v>
      </c>
      <c r="AY341" s="262" t="s">
        <v>127</v>
      </c>
    </row>
    <row r="342" s="13" customFormat="1">
      <c r="A342" s="13"/>
      <c r="B342" s="232"/>
      <c r="C342" s="233"/>
      <c r="D342" s="226" t="s">
        <v>141</v>
      </c>
      <c r="E342" s="234" t="s">
        <v>19</v>
      </c>
      <c r="F342" s="235" t="s">
        <v>685</v>
      </c>
      <c r="G342" s="233"/>
      <c r="H342" s="236">
        <v>41.822000000000003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141</v>
      </c>
      <c r="AU342" s="242" t="s">
        <v>84</v>
      </c>
      <c r="AV342" s="13" t="s">
        <v>84</v>
      </c>
      <c r="AW342" s="13" t="s">
        <v>37</v>
      </c>
      <c r="AX342" s="13" t="s">
        <v>75</v>
      </c>
      <c r="AY342" s="242" t="s">
        <v>127</v>
      </c>
    </row>
    <row r="343" s="14" customFormat="1">
      <c r="A343" s="14"/>
      <c r="B343" s="253"/>
      <c r="C343" s="254"/>
      <c r="D343" s="226" t="s">
        <v>141</v>
      </c>
      <c r="E343" s="255" t="s">
        <v>19</v>
      </c>
      <c r="F343" s="256" t="s">
        <v>686</v>
      </c>
      <c r="G343" s="254"/>
      <c r="H343" s="255" t="s">
        <v>19</v>
      </c>
      <c r="I343" s="257"/>
      <c r="J343" s="254"/>
      <c r="K343" s="254"/>
      <c r="L343" s="258"/>
      <c r="M343" s="259"/>
      <c r="N343" s="260"/>
      <c r="O343" s="260"/>
      <c r="P343" s="260"/>
      <c r="Q343" s="260"/>
      <c r="R343" s="260"/>
      <c r="S343" s="260"/>
      <c r="T343" s="26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2" t="s">
        <v>141</v>
      </c>
      <c r="AU343" s="262" t="s">
        <v>84</v>
      </c>
      <c r="AV343" s="14" t="s">
        <v>82</v>
      </c>
      <c r="AW343" s="14" t="s">
        <v>37</v>
      </c>
      <c r="AX343" s="14" t="s">
        <v>75</v>
      </c>
      <c r="AY343" s="262" t="s">
        <v>127</v>
      </c>
    </row>
    <row r="344" s="13" customFormat="1">
      <c r="A344" s="13"/>
      <c r="B344" s="232"/>
      <c r="C344" s="233"/>
      <c r="D344" s="226" t="s">
        <v>141</v>
      </c>
      <c r="E344" s="234" t="s">
        <v>19</v>
      </c>
      <c r="F344" s="235" t="s">
        <v>263</v>
      </c>
      <c r="G344" s="233"/>
      <c r="H344" s="236">
        <v>22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141</v>
      </c>
      <c r="AU344" s="242" t="s">
        <v>84</v>
      </c>
      <c r="AV344" s="13" t="s">
        <v>84</v>
      </c>
      <c r="AW344" s="13" t="s">
        <v>37</v>
      </c>
      <c r="AX344" s="13" t="s">
        <v>75</v>
      </c>
      <c r="AY344" s="242" t="s">
        <v>127</v>
      </c>
    </row>
    <row r="345" s="15" customFormat="1">
      <c r="A345" s="15"/>
      <c r="B345" s="263"/>
      <c r="C345" s="264"/>
      <c r="D345" s="226" t="s">
        <v>141</v>
      </c>
      <c r="E345" s="265" t="s">
        <v>19</v>
      </c>
      <c r="F345" s="266" t="s">
        <v>281</v>
      </c>
      <c r="G345" s="264"/>
      <c r="H345" s="267">
        <v>63.822000000000003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3" t="s">
        <v>141</v>
      </c>
      <c r="AU345" s="273" t="s">
        <v>84</v>
      </c>
      <c r="AV345" s="15" t="s">
        <v>135</v>
      </c>
      <c r="AW345" s="15" t="s">
        <v>37</v>
      </c>
      <c r="AX345" s="15" t="s">
        <v>82</v>
      </c>
      <c r="AY345" s="273" t="s">
        <v>127</v>
      </c>
    </row>
    <row r="346" s="2" customFormat="1" ht="16.5" customHeight="1">
      <c r="A346" s="39"/>
      <c r="B346" s="40"/>
      <c r="C346" s="213" t="s">
        <v>687</v>
      </c>
      <c r="D346" s="213" t="s">
        <v>130</v>
      </c>
      <c r="E346" s="214" t="s">
        <v>688</v>
      </c>
      <c r="F346" s="215" t="s">
        <v>689</v>
      </c>
      <c r="G346" s="216" t="s">
        <v>153</v>
      </c>
      <c r="H346" s="217">
        <v>140.97300000000001</v>
      </c>
      <c r="I346" s="218"/>
      <c r="J346" s="219">
        <f>ROUND(I346*H346,2)</f>
        <v>0</v>
      </c>
      <c r="K346" s="215" t="s">
        <v>332</v>
      </c>
      <c r="L346" s="45"/>
      <c r="M346" s="220" t="s">
        <v>19</v>
      </c>
      <c r="N346" s="221" t="s">
        <v>46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135</v>
      </c>
      <c r="AT346" s="224" t="s">
        <v>130</v>
      </c>
      <c r="AU346" s="224" t="s">
        <v>84</v>
      </c>
      <c r="AY346" s="18" t="s">
        <v>127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82</v>
      </c>
      <c r="BK346" s="225">
        <f>ROUND(I346*H346,2)</f>
        <v>0</v>
      </c>
      <c r="BL346" s="18" t="s">
        <v>135</v>
      </c>
      <c r="BM346" s="224" t="s">
        <v>690</v>
      </c>
    </row>
    <row r="347" s="2" customFormat="1">
      <c r="A347" s="39"/>
      <c r="B347" s="40"/>
      <c r="C347" s="41"/>
      <c r="D347" s="226" t="s">
        <v>137</v>
      </c>
      <c r="E347" s="41"/>
      <c r="F347" s="227" t="s">
        <v>691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137</v>
      </c>
      <c r="AU347" s="18" t="s">
        <v>84</v>
      </c>
    </row>
    <row r="348" s="2" customFormat="1">
      <c r="A348" s="39"/>
      <c r="B348" s="40"/>
      <c r="C348" s="41"/>
      <c r="D348" s="281" t="s">
        <v>335</v>
      </c>
      <c r="E348" s="41"/>
      <c r="F348" s="282" t="s">
        <v>692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335</v>
      </c>
      <c r="AU348" s="18" t="s">
        <v>84</v>
      </c>
    </row>
    <row r="349" s="12" customFormat="1" ht="22.8" customHeight="1">
      <c r="A349" s="12"/>
      <c r="B349" s="197"/>
      <c r="C349" s="198"/>
      <c r="D349" s="199" t="s">
        <v>74</v>
      </c>
      <c r="E349" s="211" t="s">
        <v>693</v>
      </c>
      <c r="F349" s="211" t="s">
        <v>694</v>
      </c>
      <c r="G349" s="198"/>
      <c r="H349" s="198"/>
      <c r="I349" s="201"/>
      <c r="J349" s="212">
        <f>BK349</f>
        <v>0</v>
      </c>
      <c r="K349" s="198"/>
      <c r="L349" s="203"/>
      <c r="M349" s="204"/>
      <c r="N349" s="205"/>
      <c r="O349" s="205"/>
      <c r="P349" s="206">
        <f>SUM(P350:P359)</f>
        <v>0</v>
      </c>
      <c r="Q349" s="205"/>
      <c r="R349" s="206">
        <f>SUM(R350:R359)</f>
        <v>0</v>
      </c>
      <c r="S349" s="205"/>
      <c r="T349" s="207">
        <f>SUM(T350:T359)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8" t="s">
        <v>82</v>
      </c>
      <c r="AT349" s="209" t="s">
        <v>74</v>
      </c>
      <c r="AU349" s="209" t="s">
        <v>82</v>
      </c>
      <c r="AY349" s="208" t="s">
        <v>127</v>
      </c>
      <c r="BK349" s="210">
        <f>SUM(BK350:BK359)</f>
        <v>0</v>
      </c>
    </row>
    <row r="350" s="2" customFormat="1" ht="16.5" customHeight="1">
      <c r="A350" s="39"/>
      <c r="B350" s="40"/>
      <c r="C350" s="213" t="s">
        <v>695</v>
      </c>
      <c r="D350" s="213" t="s">
        <v>130</v>
      </c>
      <c r="E350" s="214" t="s">
        <v>696</v>
      </c>
      <c r="F350" s="215" t="s">
        <v>697</v>
      </c>
      <c r="G350" s="216" t="s">
        <v>153</v>
      </c>
      <c r="H350" s="217">
        <v>212.52799999999999</v>
      </c>
      <c r="I350" s="218"/>
      <c r="J350" s="219">
        <f>ROUND(I350*H350,2)</f>
        <v>0</v>
      </c>
      <c r="K350" s="215" t="s">
        <v>332</v>
      </c>
      <c r="L350" s="45"/>
      <c r="M350" s="220" t="s">
        <v>19</v>
      </c>
      <c r="N350" s="221" t="s">
        <v>46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135</v>
      </c>
      <c r="AT350" s="224" t="s">
        <v>130</v>
      </c>
      <c r="AU350" s="224" t="s">
        <v>84</v>
      </c>
      <c r="AY350" s="18" t="s">
        <v>127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82</v>
      </c>
      <c r="BK350" s="225">
        <f>ROUND(I350*H350,2)</f>
        <v>0</v>
      </c>
      <c r="BL350" s="18" t="s">
        <v>135</v>
      </c>
      <c r="BM350" s="224" t="s">
        <v>698</v>
      </c>
    </row>
    <row r="351" s="2" customFormat="1">
      <c r="A351" s="39"/>
      <c r="B351" s="40"/>
      <c r="C351" s="41"/>
      <c r="D351" s="226" t="s">
        <v>137</v>
      </c>
      <c r="E351" s="41"/>
      <c r="F351" s="227" t="s">
        <v>699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137</v>
      </c>
      <c r="AU351" s="18" t="s">
        <v>84</v>
      </c>
    </row>
    <row r="352" s="2" customFormat="1">
      <c r="A352" s="39"/>
      <c r="B352" s="40"/>
      <c r="C352" s="41"/>
      <c r="D352" s="281" t="s">
        <v>335</v>
      </c>
      <c r="E352" s="41"/>
      <c r="F352" s="282" t="s">
        <v>700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335</v>
      </c>
      <c r="AU352" s="18" t="s">
        <v>84</v>
      </c>
    </row>
    <row r="353" s="2" customFormat="1" ht="16.5" customHeight="1">
      <c r="A353" s="39"/>
      <c r="B353" s="40"/>
      <c r="C353" s="213" t="s">
        <v>701</v>
      </c>
      <c r="D353" s="213" t="s">
        <v>130</v>
      </c>
      <c r="E353" s="214" t="s">
        <v>702</v>
      </c>
      <c r="F353" s="215" t="s">
        <v>703</v>
      </c>
      <c r="G353" s="216" t="s">
        <v>153</v>
      </c>
      <c r="H353" s="217">
        <v>212.52799999999999</v>
      </c>
      <c r="I353" s="218"/>
      <c r="J353" s="219">
        <f>ROUND(I353*H353,2)</f>
        <v>0</v>
      </c>
      <c r="K353" s="215" t="s">
        <v>332</v>
      </c>
      <c r="L353" s="45"/>
      <c r="M353" s="220" t="s">
        <v>19</v>
      </c>
      <c r="N353" s="221" t="s">
        <v>46</v>
      </c>
      <c r="O353" s="85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135</v>
      </c>
      <c r="AT353" s="224" t="s">
        <v>130</v>
      </c>
      <c r="AU353" s="224" t="s">
        <v>84</v>
      </c>
      <c r="AY353" s="18" t="s">
        <v>127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82</v>
      </c>
      <c r="BK353" s="225">
        <f>ROUND(I353*H353,2)</f>
        <v>0</v>
      </c>
      <c r="BL353" s="18" t="s">
        <v>135</v>
      </c>
      <c r="BM353" s="224" t="s">
        <v>704</v>
      </c>
    </row>
    <row r="354" s="2" customFormat="1">
      <c r="A354" s="39"/>
      <c r="B354" s="40"/>
      <c r="C354" s="41"/>
      <c r="D354" s="226" t="s">
        <v>137</v>
      </c>
      <c r="E354" s="41"/>
      <c r="F354" s="227" t="s">
        <v>705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137</v>
      </c>
      <c r="AU354" s="18" t="s">
        <v>84</v>
      </c>
    </row>
    <row r="355" s="2" customFormat="1">
      <c r="A355" s="39"/>
      <c r="B355" s="40"/>
      <c r="C355" s="41"/>
      <c r="D355" s="281" t="s">
        <v>335</v>
      </c>
      <c r="E355" s="41"/>
      <c r="F355" s="282" t="s">
        <v>706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335</v>
      </c>
      <c r="AU355" s="18" t="s">
        <v>84</v>
      </c>
    </row>
    <row r="356" s="2" customFormat="1" ht="16.5" customHeight="1">
      <c r="A356" s="39"/>
      <c r="B356" s="40"/>
      <c r="C356" s="213" t="s">
        <v>707</v>
      </c>
      <c r="D356" s="213" t="s">
        <v>130</v>
      </c>
      <c r="E356" s="214" t="s">
        <v>708</v>
      </c>
      <c r="F356" s="215" t="s">
        <v>709</v>
      </c>
      <c r="G356" s="216" t="s">
        <v>153</v>
      </c>
      <c r="H356" s="217">
        <v>425.05599999999998</v>
      </c>
      <c r="I356" s="218"/>
      <c r="J356" s="219">
        <f>ROUND(I356*H356,2)</f>
        <v>0</v>
      </c>
      <c r="K356" s="215" t="s">
        <v>332</v>
      </c>
      <c r="L356" s="45"/>
      <c r="M356" s="220" t="s">
        <v>19</v>
      </c>
      <c r="N356" s="221" t="s">
        <v>46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135</v>
      </c>
      <c r="AT356" s="224" t="s">
        <v>130</v>
      </c>
      <c r="AU356" s="224" t="s">
        <v>84</v>
      </c>
      <c r="AY356" s="18" t="s">
        <v>127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82</v>
      </c>
      <c r="BK356" s="225">
        <f>ROUND(I356*H356,2)</f>
        <v>0</v>
      </c>
      <c r="BL356" s="18" t="s">
        <v>135</v>
      </c>
      <c r="BM356" s="224" t="s">
        <v>710</v>
      </c>
    </row>
    <row r="357" s="2" customFormat="1">
      <c r="A357" s="39"/>
      <c r="B357" s="40"/>
      <c r="C357" s="41"/>
      <c r="D357" s="226" t="s">
        <v>137</v>
      </c>
      <c r="E357" s="41"/>
      <c r="F357" s="227" t="s">
        <v>711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137</v>
      </c>
      <c r="AU357" s="18" t="s">
        <v>84</v>
      </c>
    </row>
    <row r="358" s="2" customFormat="1">
      <c r="A358" s="39"/>
      <c r="B358" s="40"/>
      <c r="C358" s="41"/>
      <c r="D358" s="281" t="s">
        <v>335</v>
      </c>
      <c r="E358" s="41"/>
      <c r="F358" s="282" t="s">
        <v>712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335</v>
      </c>
      <c r="AU358" s="18" t="s">
        <v>84</v>
      </c>
    </row>
    <row r="359" s="13" customFormat="1">
      <c r="A359" s="13"/>
      <c r="B359" s="232"/>
      <c r="C359" s="233"/>
      <c r="D359" s="226" t="s">
        <v>141</v>
      </c>
      <c r="E359" s="233"/>
      <c r="F359" s="235" t="s">
        <v>713</v>
      </c>
      <c r="G359" s="233"/>
      <c r="H359" s="236">
        <v>425.05599999999998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141</v>
      </c>
      <c r="AU359" s="242" t="s">
        <v>84</v>
      </c>
      <c r="AV359" s="13" t="s">
        <v>84</v>
      </c>
      <c r="AW359" s="13" t="s">
        <v>4</v>
      </c>
      <c r="AX359" s="13" t="s">
        <v>82</v>
      </c>
      <c r="AY359" s="242" t="s">
        <v>127</v>
      </c>
    </row>
    <row r="360" s="12" customFormat="1" ht="25.92" customHeight="1">
      <c r="A360" s="12"/>
      <c r="B360" s="197"/>
      <c r="C360" s="198"/>
      <c r="D360" s="199" t="s">
        <v>74</v>
      </c>
      <c r="E360" s="200" t="s">
        <v>714</v>
      </c>
      <c r="F360" s="200" t="s">
        <v>715</v>
      </c>
      <c r="G360" s="198"/>
      <c r="H360" s="198"/>
      <c r="I360" s="201"/>
      <c r="J360" s="202">
        <f>BK360</f>
        <v>0</v>
      </c>
      <c r="K360" s="198"/>
      <c r="L360" s="203"/>
      <c r="M360" s="204"/>
      <c r="N360" s="205"/>
      <c r="O360" s="205"/>
      <c r="P360" s="206">
        <f>P361</f>
        <v>0</v>
      </c>
      <c r="Q360" s="205"/>
      <c r="R360" s="206">
        <f>R361</f>
        <v>0.064022899999999994</v>
      </c>
      <c r="S360" s="205"/>
      <c r="T360" s="207">
        <f>T361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8" t="s">
        <v>84</v>
      </c>
      <c r="AT360" s="209" t="s">
        <v>74</v>
      </c>
      <c r="AU360" s="209" t="s">
        <v>75</v>
      </c>
      <c r="AY360" s="208" t="s">
        <v>127</v>
      </c>
      <c r="BK360" s="210">
        <f>BK361</f>
        <v>0</v>
      </c>
    </row>
    <row r="361" s="12" customFormat="1" ht="22.8" customHeight="1">
      <c r="A361" s="12"/>
      <c r="B361" s="197"/>
      <c r="C361" s="198"/>
      <c r="D361" s="199" t="s">
        <v>74</v>
      </c>
      <c r="E361" s="211" t="s">
        <v>716</v>
      </c>
      <c r="F361" s="211" t="s">
        <v>717</v>
      </c>
      <c r="G361" s="198"/>
      <c r="H361" s="198"/>
      <c r="I361" s="201"/>
      <c r="J361" s="212">
        <f>BK361</f>
        <v>0</v>
      </c>
      <c r="K361" s="198"/>
      <c r="L361" s="203"/>
      <c r="M361" s="204"/>
      <c r="N361" s="205"/>
      <c r="O361" s="205"/>
      <c r="P361" s="206">
        <f>SUM(P362:P388)</f>
        <v>0</v>
      </c>
      <c r="Q361" s="205"/>
      <c r="R361" s="206">
        <f>SUM(R362:R388)</f>
        <v>0.064022899999999994</v>
      </c>
      <c r="S361" s="205"/>
      <c r="T361" s="207">
        <f>SUM(T362:T388)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8" t="s">
        <v>84</v>
      </c>
      <c r="AT361" s="209" t="s">
        <v>74</v>
      </c>
      <c r="AU361" s="209" t="s">
        <v>82</v>
      </c>
      <c r="AY361" s="208" t="s">
        <v>127</v>
      </c>
      <c r="BK361" s="210">
        <f>SUM(BK362:BK388)</f>
        <v>0</v>
      </c>
    </row>
    <row r="362" s="2" customFormat="1" ht="16.5" customHeight="1">
      <c r="A362" s="39"/>
      <c r="B362" s="40"/>
      <c r="C362" s="213" t="s">
        <v>718</v>
      </c>
      <c r="D362" s="213" t="s">
        <v>130</v>
      </c>
      <c r="E362" s="214" t="s">
        <v>719</v>
      </c>
      <c r="F362" s="215" t="s">
        <v>720</v>
      </c>
      <c r="G362" s="216" t="s">
        <v>145</v>
      </c>
      <c r="H362" s="217">
        <v>39.100000000000001</v>
      </c>
      <c r="I362" s="218"/>
      <c r="J362" s="219">
        <f>ROUND(I362*H362,2)</f>
        <v>0</v>
      </c>
      <c r="K362" s="215" t="s">
        <v>332</v>
      </c>
      <c r="L362" s="45"/>
      <c r="M362" s="220" t="s">
        <v>19</v>
      </c>
      <c r="N362" s="221" t="s">
        <v>46</v>
      </c>
      <c r="O362" s="85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231</v>
      </c>
      <c r="AT362" s="224" t="s">
        <v>130</v>
      </c>
      <c r="AU362" s="224" t="s">
        <v>84</v>
      </c>
      <c r="AY362" s="18" t="s">
        <v>127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82</v>
      </c>
      <c r="BK362" s="225">
        <f>ROUND(I362*H362,2)</f>
        <v>0</v>
      </c>
      <c r="BL362" s="18" t="s">
        <v>231</v>
      </c>
      <c r="BM362" s="224" t="s">
        <v>721</v>
      </c>
    </row>
    <row r="363" s="2" customFormat="1">
      <c r="A363" s="39"/>
      <c r="B363" s="40"/>
      <c r="C363" s="41"/>
      <c r="D363" s="226" t="s">
        <v>137</v>
      </c>
      <c r="E363" s="41"/>
      <c r="F363" s="227" t="s">
        <v>722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137</v>
      </c>
      <c r="AU363" s="18" t="s">
        <v>84</v>
      </c>
    </row>
    <row r="364" s="2" customFormat="1">
      <c r="A364" s="39"/>
      <c r="B364" s="40"/>
      <c r="C364" s="41"/>
      <c r="D364" s="281" t="s">
        <v>335</v>
      </c>
      <c r="E364" s="41"/>
      <c r="F364" s="282" t="s">
        <v>723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335</v>
      </c>
      <c r="AU364" s="18" t="s">
        <v>84</v>
      </c>
    </row>
    <row r="365" s="14" customFormat="1">
      <c r="A365" s="14"/>
      <c r="B365" s="253"/>
      <c r="C365" s="254"/>
      <c r="D365" s="226" t="s">
        <v>141</v>
      </c>
      <c r="E365" s="255" t="s">
        <v>19</v>
      </c>
      <c r="F365" s="256" t="s">
        <v>724</v>
      </c>
      <c r="G365" s="254"/>
      <c r="H365" s="255" t="s">
        <v>19</v>
      </c>
      <c r="I365" s="257"/>
      <c r="J365" s="254"/>
      <c r="K365" s="254"/>
      <c r="L365" s="258"/>
      <c r="M365" s="259"/>
      <c r="N365" s="260"/>
      <c r="O365" s="260"/>
      <c r="P365" s="260"/>
      <c r="Q365" s="260"/>
      <c r="R365" s="260"/>
      <c r="S365" s="260"/>
      <c r="T365" s="26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2" t="s">
        <v>141</v>
      </c>
      <c r="AU365" s="262" t="s">
        <v>84</v>
      </c>
      <c r="AV365" s="14" t="s">
        <v>82</v>
      </c>
      <c r="AW365" s="14" t="s">
        <v>37</v>
      </c>
      <c r="AX365" s="14" t="s">
        <v>75</v>
      </c>
      <c r="AY365" s="262" t="s">
        <v>127</v>
      </c>
    </row>
    <row r="366" s="13" customFormat="1">
      <c r="A366" s="13"/>
      <c r="B366" s="232"/>
      <c r="C366" s="233"/>
      <c r="D366" s="226" t="s">
        <v>141</v>
      </c>
      <c r="E366" s="234" t="s">
        <v>19</v>
      </c>
      <c r="F366" s="235" t="s">
        <v>725</v>
      </c>
      <c r="G366" s="233"/>
      <c r="H366" s="236">
        <v>39.100000000000001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141</v>
      </c>
      <c r="AU366" s="242" t="s">
        <v>84</v>
      </c>
      <c r="AV366" s="13" t="s">
        <v>84</v>
      </c>
      <c r="AW366" s="13" t="s">
        <v>37</v>
      </c>
      <c r="AX366" s="13" t="s">
        <v>82</v>
      </c>
      <c r="AY366" s="242" t="s">
        <v>127</v>
      </c>
    </row>
    <row r="367" s="2" customFormat="1" ht="16.5" customHeight="1">
      <c r="A367" s="39"/>
      <c r="B367" s="40"/>
      <c r="C367" s="243" t="s">
        <v>726</v>
      </c>
      <c r="D367" s="243" t="s">
        <v>150</v>
      </c>
      <c r="E367" s="244" t="s">
        <v>727</v>
      </c>
      <c r="F367" s="245" t="s">
        <v>728</v>
      </c>
      <c r="G367" s="246" t="s">
        <v>153</v>
      </c>
      <c r="H367" s="247">
        <v>0.014</v>
      </c>
      <c r="I367" s="248"/>
      <c r="J367" s="249">
        <f>ROUND(I367*H367,2)</f>
        <v>0</v>
      </c>
      <c r="K367" s="245" t="s">
        <v>332</v>
      </c>
      <c r="L367" s="250"/>
      <c r="M367" s="251" t="s">
        <v>19</v>
      </c>
      <c r="N367" s="252" t="s">
        <v>46</v>
      </c>
      <c r="O367" s="85"/>
      <c r="P367" s="222">
        <f>O367*H367</f>
        <v>0</v>
      </c>
      <c r="Q367" s="222">
        <v>1</v>
      </c>
      <c r="R367" s="222">
        <f>Q367*H367</f>
        <v>0.014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529</v>
      </c>
      <c r="AT367" s="224" t="s">
        <v>150</v>
      </c>
      <c r="AU367" s="224" t="s">
        <v>84</v>
      </c>
      <c r="AY367" s="18" t="s">
        <v>127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8" t="s">
        <v>82</v>
      </c>
      <c r="BK367" s="225">
        <f>ROUND(I367*H367,2)</f>
        <v>0</v>
      </c>
      <c r="BL367" s="18" t="s">
        <v>231</v>
      </c>
      <c r="BM367" s="224" t="s">
        <v>729</v>
      </c>
    </row>
    <row r="368" s="2" customFormat="1">
      <c r="A368" s="39"/>
      <c r="B368" s="40"/>
      <c r="C368" s="41"/>
      <c r="D368" s="226" t="s">
        <v>137</v>
      </c>
      <c r="E368" s="41"/>
      <c r="F368" s="227" t="s">
        <v>728</v>
      </c>
      <c r="G368" s="41"/>
      <c r="H368" s="41"/>
      <c r="I368" s="228"/>
      <c r="J368" s="41"/>
      <c r="K368" s="41"/>
      <c r="L368" s="45"/>
      <c r="M368" s="229"/>
      <c r="N368" s="230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137</v>
      </c>
      <c r="AU368" s="18" t="s">
        <v>84</v>
      </c>
    </row>
    <row r="369" s="2" customFormat="1">
      <c r="A369" s="39"/>
      <c r="B369" s="40"/>
      <c r="C369" s="41"/>
      <c r="D369" s="226" t="s">
        <v>139</v>
      </c>
      <c r="E369" s="41"/>
      <c r="F369" s="231" t="s">
        <v>730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139</v>
      </c>
      <c r="AU369" s="18" t="s">
        <v>84</v>
      </c>
    </row>
    <row r="370" s="13" customFormat="1">
      <c r="A370" s="13"/>
      <c r="B370" s="232"/>
      <c r="C370" s="233"/>
      <c r="D370" s="226" t="s">
        <v>141</v>
      </c>
      <c r="E370" s="233"/>
      <c r="F370" s="235" t="s">
        <v>731</v>
      </c>
      <c r="G370" s="233"/>
      <c r="H370" s="236">
        <v>0.014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141</v>
      </c>
      <c r="AU370" s="242" t="s">
        <v>84</v>
      </c>
      <c r="AV370" s="13" t="s">
        <v>84</v>
      </c>
      <c r="AW370" s="13" t="s">
        <v>4</v>
      </c>
      <c r="AX370" s="13" t="s">
        <v>82</v>
      </c>
      <c r="AY370" s="242" t="s">
        <v>127</v>
      </c>
    </row>
    <row r="371" s="2" customFormat="1" ht="16.5" customHeight="1">
      <c r="A371" s="39"/>
      <c r="B371" s="40"/>
      <c r="C371" s="213" t="s">
        <v>732</v>
      </c>
      <c r="D371" s="213" t="s">
        <v>130</v>
      </c>
      <c r="E371" s="214" t="s">
        <v>733</v>
      </c>
      <c r="F371" s="215" t="s">
        <v>734</v>
      </c>
      <c r="G371" s="216" t="s">
        <v>145</v>
      </c>
      <c r="H371" s="217">
        <v>39.100000000000001</v>
      </c>
      <c r="I371" s="218"/>
      <c r="J371" s="219">
        <f>ROUND(I371*H371,2)</f>
        <v>0</v>
      </c>
      <c r="K371" s="215" t="s">
        <v>332</v>
      </c>
      <c r="L371" s="45"/>
      <c r="M371" s="220" t="s">
        <v>19</v>
      </c>
      <c r="N371" s="221" t="s">
        <v>46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231</v>
      </c>
      <c r="AT371" s="224" t="s">
        <v>130</v>
      </c>
      <c r="AU371" s="224" t="s">
        <v>84</v>
      </c>
      <c r="AY371" s="18" t="s">
        <v>127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82</v>
      </c>
      <c r="BK371" s="225">
        <f>ROUND(I371*H371,2)</f>
        <v>0</v>
      </c>
      <c r="BL371" s="18" t="s">
        <v>231</v>
      </c>
      <c r="BM371" s="224" t="s">
        <v>735</v>
      </c>
    </row>
    <row r="372" s="2" customFormat="1">
      <c r="A372" s="39"/>
      <c r="B372" s="40"/>
      <c r="C372" s="41"/>
      <c r="D372" s="226" t="s">
        <v>137</v>
      </c>
      <c r="E372" s="41"/>
      <c r="F372" s="227" t="s">
        <v>736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137</v>
      </c>
      <c r="AU372" s="18" t="s">
        <v>84</v>
      </c>
    </row>
    <row r="373" s="2" customFormat="1">
      <c r="A373" s="39"/>
      <c r="B373" s="40"/>
      <c r="C373" s="41"/>
      <c r="D373" s="281" t="s">
        <v>335</v>
      </c>
      <c r="E373" s="41"/>
      <c r="F373" s="282" t="s">
        <v>737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335</v>
      </c>
      <c r="AU373" s="18" t="s">
        <v>84</v>
      </c>
    </row>
    <row r="374" s="2" customFormat="1" ht="16.5" customHeight="1">
      <c r="A374" s="39"/>
      <c r="B374" s="40"/>
      <c r="C374" s="243" t="s">
        <v>738</v>
      </c>
      <c r="D374" s="243" t="s">
        <v>150</v>
      </c>
      <c r="E374" s="244" t="s">
        <v>739</v>
      </c>
      <c r="F374" s="245" t="s">
        <v>740</v>
      </c>
      <c r="G374" s="246" t="s">
        <v>153</v>
      </c>
      <c r="H374" s="247">
        <v>0.017999999999999999</v>
      </c>
      <c r="I374" s="248"/>
      <c r="J374" s="249">
        <f>ROUND(I374*H374,2)</f>
        <v>0</v>
      </c>
      <c r="K374" s="245" t="s">
        <v>332</v>
      </c>
      <c r="L374" s="250"/>
      <c r="M374" s="251" t="s">
        <v>19</v>
      </c>
      <c r="N374" s="252" t="s">
        <v>46</v>
      </c>
      <c r="O374" s="85"/>
      <c r="P374" s="222">
        <f>O374*H374</f>
        <v>0</v>
      </c>
      <c r="Q374" s="222">
        <v>1</v>
      </c>
      <c r="R374" s="222">
        <f>Q374*H374</f>
        <v>0.017999999999999999</v>
      </c>
      <c r="S374" s="222">
        <v>0</v>
      </c>
      <c r="T374" s="22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4" t="s">
        <v>529</v>
      </c>
      <c r="AT374" s="224" t="s">
        <v>150</v>
      </c>
      <c r="AU374" s="224" t="s">
        <v>84</v>
      </c>
      <c r="AY374" s="18" t="s">
        <v>127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8" t="s">
        <v>82</v>
      </c>
      <c r="BK374" s="225">
        <f>ROUND(I374*H374,2)</f>
        <v>0</v>
      </c>
      <c r="BL374" s="18" t="s">
        <v>231</v>
      </c>
      <c r="BM374" s="224" t="s">
        <v>741</v>
      </c>
    </row>
    <row r="375" s="2" customFormat="1">
      <c r="A375" s="39"/>
      <c r="B375" s="40"/>
      <c r="C375" s="41"/>
      <c r="D375" s="226" t="s">
        <v>137</v>
      </c>
      <c r="E375" s="41"/>
      <c r="F375" s="227" t="s">
        <v>740</v>
      </c>
      <c r="G375" s="41"/>
      <c r="H375" s="41"/>
      <c r="I375" s="228"/>
      <c r="J375" s="41"/>
      <c r="K375" s="41"/>
      <c r="L375" s="45"/>
      <c r="M375" s="229"/>
      <c r="N375" s="230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137</v>
      </c>
      <c r="AU375" s="18" t="s">
        <v>84</v>
      </c>
    </row>
    <row r="376" s="2" customFormat="1">
      <c r="A376" s="39"/>
      <c r="B376" s="40"/>
      <c r="C376" s="41"/>
      <c r="D376" s="226" t="s">
        <v>139</v>
      </c>
      <c r="E376" s="41"/>
      <c r="F376" s="231" t="s">
        <v>742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139</v>
      </c>
      <c r="AU376" s="18" t="s">
        <v>84</v>
      </c>
    </row>
    <row r="377" s="13" customFormat="1">
      <c r="A377" s="13"/>
      <c r="B377" s="232"/>
      <c r="C377" s="233"/>
      <c r="D377" s="226" t="s">
        <v>141</v>
      </c>
      <c r="E377" s="233"/>
      <c r="F377" s="235" t="s">
        <v>743</v>
      </c>
      <c r="G377" s="233"/>
      <c r="H377" s="236">
        <v>0.017999999999999999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141</v>
      </c>
      <c r="AU377" s="242" t="s">
        <v>84</v>
      </c>
      <c r="AV377" s="13" t="s">
        <v>84</v>
      </c>
      <c r="AW377" s="13" t="s">
        <v>4</v>
      </c>
      <c r="AX377" s="13" t="s">
        <v>82</v>
      </c>
      <c r="AY377" s="242" t="s">
        <v>127</v>
      </c>
    </row>
    <row r="378" s="2" customFormat="1" ht="16.5" customHeight="1">
      <c r="A378" s="39"/>
      <c r="B378" s="40"/>
      <c r="C378" s="213" t="s">
        <v>744</v>
      </c>
      <c r="D378" s="213" t="s">
        <v>130</v>
      </c>
      <c r="E378" s="214" t="s">
        <v>745</v>
      </c>
      <c r="F378" s="215" t="s">
        <v>746</v>
      </c>
      <c r="G378" s="216" t="s">
        <v>145</v>
      </c>
      <c r="H378" s="217">
        <v>39.100000000000001</v>
      </c>
      <c r="I378" s="218"/>
      <c r="J378" s="219">
        <f>ROUND(I378*H378,2)</f>
        <v>0</v>
      </c>
      <c r="K378" s="215" t="s">
        <v>332</v>
      </c>
      <c r="L378" s="45"/>
      <c r="M378" s="220" t="s">
        <v>19</v>
      </c>
      <c r="N378" s="221" t="s">
        <v>46</v>
      </c>
      <c r="O378" s="85"/>
      <c r="P378" s="222">
        <f>O378*H378</f>
        <v>0</v>
      </c>
      <c r="Q378" s="222">
        <v>9.8999999999999994E-05</v>
      </c>
      <c r="R378" s="222">
        <f>Q378*H378</f>
        <v>0.0038709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135</v>
      </c>
      <c r="AT378" s="224" t="s">
        <v>130</v>
      </c>
      <c r="AU378" s="224" t="s">
        <v>84</v>
      </c>
      <c r="AY378" s="18" t="s">
        <v>127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82</v>
      </c>
      <c r="BK378" s="225">
        <f>ROUND(I378*H378,2)</f>
        <v>0</v>
      </c>
      <c r="BL378" s="18" t="s">
        <v>135</v>
      </c>
      <c r="BM378" s="224" t="s">
        <v>747</v>
      </c>
    </row>
    <row r="379" s="2" customFormat="1">
      <c r="A379" s="39"/>
      <c r="B379" s="40"/>
      <c r="C379" s="41"/>
      <c r="D379" s="226" t="s">
        <v>137</v>
      </c>
      <c r="E379" s="41"/>
      <c r="F379" s="227" t="s">
        <v>748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137</v>
      </c>
      <c r="AU379" s="18" t="s">
        <v>84</v>
      </c>
    </row>
    <row r="380" s="2" customFormat="1">
      <c r="A380" s="39"/>
      <c r="B380" s="40"/>
      <c r="C380" s="41"/>
      <c r="D380" s="281" t="s">
        <v>335</v>
      </c>
      <c r="E380" s="41"/>
      <c r="F380" s="282" t="s">
        <v>749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335</v>
      </c>
      <c r="AU380" s="18" t="s">
        <v>84</v>
      </c>
    </row>
    <row r="381" s="14" customFormat="1">
      <c r="A381" s="14"/>
      <c r="B381" s="253"/>
      <c r="C381" s="254"/>
      <c r="D381" s="226" t="s">
        <v>141</v>
      </c>
      <c r="E381" s="255" t="s">
        <v>19</v>
      </c>
      <c r="F381" s="256" t="s">
        <v>724</v>
      </c>
      <c r="G381" s="254"/>
      <c r="H381" s="255" t="s">
        <v>19</v>
      </c>
      <c r="I381" s="257"/>
      <c r="J381" s="254"/>
      <c r="K381" s="254"/>
      <c r="L381" s="258"/>
      <c r="M381" s="259"/>
      <c r="N381" s="260"/>
      <c r="O381" s="260"/>
      <c r="P381" s="260"/>
      <c r="Q381" s="260"/>
      <c r="R381" s="260"/>
      <c r="S381" s="260"/>
      <c r="T381" s="26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2" t="s">
        <v>141</v>
      </c>
      <c r="AU381" s="262" t="s">
        <v>84</v>
      </c>
      <c r="AV381" s="14" t="s">
        <v>82</v>
      </c>
      <c r="AW381" s="14" t="s">
        <v>37</v>
      </c>
      <c r="AX381" s="14" t="s">
        <v>75</v>
      </c>
      <c r="AY381" s="262" t="s">
        <v>127</v>
      </c>
    </row>
    <row r="382" s="13" customFormat="1">
      <c r="A382" s="13"/>
      <c r="B382" s="232"/>
      <c r="C382" s="233"/>
      <c r="D382" s="226" t="s">
        <v>141</v>
      </c>
      <c r="E382" s="234" t="s">
        <v>19</v>
      </c>
      <c r="F382" s="235" t="s">
        <v>725</v>
      </c>
      <c r="G382" s="233"/>
      <c r="H382" s="236">
        <v>39.100000000000001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141</v>
      </c>
      <c r="AU382" s="242" t="s">
        <v>84</v>
      </c>
      <c r="AV382" s="13" t="s">
        <v>84</v>
      </c>
      <c r="AW382" s="13" t="s">
        <v>37</v>
      </c>
      <c r="AX382" s="13" t="s">
        <v>82</v>
      </c>
      <c r="AY382" s="242" t="s">
        <v>127</v>
      </c>
    </row>
    <row r="383" s="2" customFormat="1" ht="16.5" customHeight="1">
      <c r="A383" s="39"/>
      <c r="B383" s="40"/>
      <c r="C383" s="243" t="s">
        <v>750</v>
      </c>
      <c r="D383" s="243" t="s">
        <v>150</v>
      </c>
      <c r="E383" s="244" t="s">
        <v>751</v>
      </c>
      <c r="F383" s="245" t="s">
        <v>752</v>
      </c>
      <c r="G383" s="246" t="s">
        <v>145</v>
      </c>
      <c r="H383" s="247">
        <v>46.920000000000002</v>
      </c>
      <c r="I383" s="248"/>
      <c r="J383" s="249">
        <f>ROUND(I383*H383,2)</f>
        <v>0</v>
      </c>
      <c r="K383" s="245" t="s">
        <v>332</v>
      </c>
      <c r="L383" s="250"/>
      <c r="M383" s="251" t="s">
        <v>19</v>
      </c>
      <c r="N383" s="252" t="s">
        <v>46</v>
      </c>
      <c r="O383" s="85"/>
      <c r="P383" s="222">
        <f>O383*H383</f>
        <v>0</v>
      </c>
      <c r="Q383" s="222">
        <v>0.00059999999999999995</v>
      </c>
      <c r="R383" s="222">
        <f>Q383*H383</f>
        <v>0.028152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154</v>
      </c>
      <c r="AT383" s="224" t="s">
        <v>150</v>
      </c>
      <c r="AU383" s="224" t="s">
        <v>84</v>
      </c>
      <c r="AY383" s="18" t="s">
        <v>127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82</v>
      </c>
      <c r="BK383" s="225">
        <f>ROUND(I383*H383,2)</f>
        <v>0</v>
      </c>
      <c r="BL383" s="18" t="s">
        <v>135</v>
      </c>
      <c r="BM383" s="224" t="s">
        <v>753</v>
      </c>
    </row>
    <row r="384" s="2" customFormat="1">
      <c r="A384" s="39"/>
      <c r="B384" s="40"/>
      <c r="C384" s="41"/>
      <c r="D384" s="226" t="s">
        <v>137</v>
      </c>
      <c r="E384" s="41"/>
      <c r="F384" s="227" t="s">
        <v>752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137</v>
      </c>
      <c r="AU384" s="18" t="s">
        <v>84</v>
      </c>
    </row>
    <row r="385" s="13" customFormat="1">
      <c r="A385" s="13"/>
      <c r="B385" s="232"/>
      <c r="C385" s="233"/>
      <c r="D385" s="226" t="s">
        <v>141</v>
      </c>
      <c r="E385" s="233"/>
      <c r="F385" s="235" t="s">
        <v>754</v>
      </c>
      <c r="G385" s="233"/>
      <c r="H385" s="236">
        <v>46.920000000000002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141</v>
      </c>
      <c r="AU385" s="242" t="s">
        <v>84</v>
      </c>
      <c r="AV385" s="13" t="s">
        <v>84</v>
      </c>
      <c r="AW385" s="13" t="s">
        <v>4</v>
      </c>
      <c r="AX385" s="13" t="s">
        <v>82</v>
      </c>
      <c r="AY385" s="242" t="s">
        <v>127</v>
      </c>
    </row>
    <row r="386" s="2" customFormat="1" ht="16.5" customHeight="1">
      <c r="A386" s="39"/>
      <c r="B386" s="40"/>
      <c r="C386" s="213" t="s">
        <v>755</v>
      </c>
      <c r="D386" s="213" t="s">
        <v>130</v>
      </c>
      <c r="E386" s="214" t="s">
        <v>756</v>
      </c>
      <c r="F386" s="215" t="s">
        <v>757</v>
      </c>
      <c r="G386" s="216" t="s">
        <v>153</v>
      </c>
      <c r="H386" s="217">
        <v>0.032000000000000001</v>
      </c>
      <c r="I386" s="218"/>
      <c r="J386" s="219">
        <f>ROUND(I386*H386,2)</f>
        <v>0</v>
      </c>
      <c r="K386" s="215" t="s">
        <v>332</v>
      </c>
      <c r="L386" s="45"/>
      <c r="M386" s="220" t="s">
        <v>19</v>
      </c>
      <c r="N386" s="221" t="s">
        <v>46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231</v>
      </c>
      <c r="AT386" s="224" t="s">
        <v>130</v>
      </c>
      <c r="AU386" s="224" t="s">
        <v>84</v>
      </c>
      <c r="AY386" s="18" t="s">
        <v>127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82</v>
      </c>
      <c r="BK386" s="225">
        <f>ROUND(I386*H386,2)</f>
        <v>0</v>
      </c>
      <c r="BL386" s="18" t="s">
        <v>231</v>
      </c>
      <c r="BM386" s="224" t="s">
        <v>758</v>
      </c>
    </row>
    <row r="387" s="2" customFormat="1">
      <c r="A387" s="39"/>
      <c r="B387" s="40"/>
      <c r="C387" s="41"/>
      <c r="D387" s="226" t="s">
        <v>137</v>
      </c>
      <c r="E387" s="41"/>
      <c r="F387" s="227" t="s">
        <v>759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137</v>
      </c>
      <c r="AU387" s="18" t="s">
        <v>84</v>
      </c>
    </row>
    <row r="388" s="2" customFormat="1">
      <c r="A388" s="39"/>
      <c r="B388" s="40"/>
      <c r="C388" s="41"/>
      <c r="D388" s="281" t="s">
        <v>335</v>
      </c>
      <c r="E388" s="41"/>
      <c r="F388" s="282" t="s">
        <v>760</v>
      </c>
      <c r="G388" s="41"/>
      <c r="H388" s="41"/>
      <c r="I388" s="228"/>
      <c r="J388" s="41"/>
      <c r="K388" s="41"/>
      <c r="L388" s="45"/>
      <c r="M388" s="277"/>
      <c r="N388" s="278"/>
      <c r="O388" s="279"/>
      <c r="P388" s="279"/>
      <c r="Q388" s="279"/>
      <c r="R388" s="279"/>
      <c r="S388" s="279"/>
      <c r="T388" s="280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335</v>
      </c>
      <c r="AU388" s="18" t="s">
        <v>84</v>
      </c>
    </row>
    <row r="389" s="2" customFormat="1" ht="6.96" customHeight="1">
      <c r="A389" s="39"/>
      <c r="B389" s="60"/>
      <c r="C389" s="61"/>
      <c r="D389" s="61"/>
      <c r="E389" s="61"/>
      <c r="F389" s="61"/>
      <c r="G389" s="61"/>
      <c r="H389" s="61"/>
      <c r="I389" s="61"/>
      <c r="J389" s="61"/>
      <c r="K389" s="61"/>
      <c r="L389" s="45"/>
      <c r="M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</row>
  </sheetData>
  <sheetProtection sheet="1" autoFilter="0" formatColumns="0" formatRows="0" objects="1" scenarios="1" spinCount="100000" saltValue="laMlwHumXd1R5dCf3zwjWmgwRkUzOw0/KIkeVFkKbN4epr5xpt5JCzoGCEqEMTmVhHUXZQNCsdQiY3M693/Z2g==" hashValue="UGEKmsTCsywW7ANO57OybYbuWJAIAEAt4S9fyuUcagPgkiOkzNnIv1Vk77XEozeFahJIq7Pg1OVkzm3pCnOXSA==" algorithmName="SHA-512" password="CC35"/>
  <autoFilter ref="C95:K3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3_01/115001104"/>
    <hyperlink ref="F106" r:id="rId2" display="https://podminky.urs.cz/item/CS_URS_2023_01/115101201"/>
    <hyperlink ref="F110" r:id="rId3" display="https://podminky.urs.cz/item/CS_URS_2023_01/115101301"/>
    <hyperlink ref="F113" r:id="rId4" display="https://podminky.urs.cz/item/CS_URS_2023_01/121151103"/>
    <hyperlink ref="F122" r:id="rId5" display="https://podminky.urs.cz/item/CS_URS_2023_01/129253101"/>
    <hyperlink ref="F127" r:id="rId6" display="https://podminky.urs.cz/item/CS_URS_2023_01/131351103"/>
    <hyperlink ref="F135" r:id="rId7" display="https://podminky.urs.cz/item/CS_URS_2023_01/162251122"/>
    <hyperlink ref="F139" r:id="rId8" display="https://podminky.urs.cz/item/CS_URS_2023_01/162751137"/>
    <hyperlink ref="F147" r:id="rId9" display="https://podminky.urs.cz/item/CS_URS_2023_01/162751139"/>
    <hyperlink ref="F151" r:id="rId10" display="https://podminky.urs.cz/item/CS_URS_2023_01/167151102"/>
    <hyperlink ref="F155" r:id="rId11" display="https://podminky.urs.cz/item/CS_URS_2023_01/171151101"/>
    <hyperlink ref="F159" r:id="rId12" display="https://podminky.urs.cz/item/CS_URS_2023_01/171153101"/>
    <hyperlink ref="F164" r:id="rId13" display="https://podminky.urs.cz/item/CS_URS_2023_01/171201221"/>
    <hyperlink ref="F168" r:id="rId14" display="https://podminky.urs.cz/item/CS_URS_2023_01/175151201"/>
    <hyperlink ref="F176" r:id="rId15" display="https://podminky.urs.cz/item/CS_URS_2023_01/181411123"/>
    <hyperlink ref="F183" r:id="rId16" display="https://podminky.urs.cz/item/CS_URS_2023_01/182351023"/>
    <hyperlink ref="F193" r:id="rId17" display="https://podminky.urs.cz/item/CS_URS_2023_01/273321117"/>
    <hyperlink ref="F198" r:id="rId18" display="https://podminky.urs.cz/item/CS_URS_2023_01/273321191"/>
    <hyperlink ref="F201" r:id="rId19" display="https://podminky.urs.cz/item/CS_URS_2023_01/274311127"/>
    <hyperlink ref="F207" r:id="rId20" display="https://podminky.urs.cz/item/CS_URS_2023_01/274311191"/>
    <hyperlink ref="F210" r:id="rId21" display="https://podminky.urs.cz/item/CS_URS_2023_01/274354111"/>
    <hyperlink ref="F218" r:id="rId22" display="https://podminky.urs.cz/item/CS_URS_2023_01/274354211"/>
    <hyperlink ref="F222" r:id="rId23" display="https://podminky.urs.cz/item/CS_URS_2023_01/317321118"/>
    <hyperlink ref="F228" r:id="rId24" display="https://podminky.urs.cz/item/CS_URS_2023_01/317321191"/>
    <hyperlink ref="F231" r:id="rId25" display="https://podminky.urs.cz/item/CS_URS_2023_01/317353121"/>
    <hyperlink ref="F236" r:id="rId26" display="https://podminky.urs.cz/item/CS_URS_2023_01/317353221"/>
    <hyperlink ref="F239" r:id="rId27" display="https://podminky.urs.cz/item/CS_URS_2023_01/317361116"/>
    <hyperlink ref="F244" r:id="rId28" display="https://podminky.urs.cz/item/CS_URS_2023_01/389122211"/>
    <hyperlink ref="F252" r:id="rId29" display="https://podminky.urs.cz/item/CS_URS_2023_01/273361412"/>
    <hyperlink ref="F258" r:id="rId30" display="https://podminky.urs.cz/item/CS_URS_2023_01/451315115"/>
    <hyperlink ref="F263" r:id="rId31" display="https://podminky.urs.cz/item/CS_URS_2023_01/462511111"/>
    <hyperlink ref="F268" r:id="rId32" display="https://podminky.urs.cz/item/CS_URS_2023_01/465513256"/>
    <hyperlink ref="F274" r:id="rId33" display="https://podminky.urs.cz/item/CS_URS_2023_01/213141112"/>
    <hyperlink ref="F282" r:id="rId34" display="https://podminky.urs.cz/item/CS_URS_2023_01/564871111"/>
    <hyperlink ref="F285" r:id="rId35" display="https://podminky.urs.cz/item/CS_URS_2023_01/113107163"/>
    <hyperlink ref="F288" r:id="rId36" display="https://podminky.urs.cz/item/CS_URS_2023_01/584121109"/>
    <hyperlink ref="F293" r:id="rId37" display="https://podminky.urs.cz/item/CS_URS_2023_01/113106192"/>
    <hyperlink ref="F298" r:id="rId38" display="https://podminky.urs.cz/item/CS_URS_2023_01/564201111"/>
    <hyperlink ref="F301" r:id="rId39" display="https://podminky.urs.cz/item/CS_URS_2023_01/113107111"/>
    <hyperlink ref="F305" r:id="rId40" display="https://podminky.urs.cz/item/CS_URS_2023_01/931994142"/>
    <hyperlink ref="F310" r:id="rId41" display="https://podminky.urs.cz/item/CS_URS_2023_01/936942211"/>
    <hyperlink ref="F313" r:id="rId42" display="https://podminky.urs.cz/item/CS_URS_2023_01/938121111"/>
    <hyperlink ref="F317" r:id="rId43" display="https://podminky.urs.cz/item/CS_URS_2023_01/963041211"/>
    <hyperlink ref="F322" r:id="rId44" display="https://podminky.urs.cz/item/CS_URS_2023_01/985331215"/>
    <hyperlink ref="F330" r:id="rId45" display="https://podminky.urs.cz/item/CS_URS_2023_01/997013501"/>
    <hyperlink ref="F333" r:id="rId46" display="https://podminky.urs.cz/item/CS_URS_2023_01/997013509"/>
    <hyperlink ref="F337" r:id="rId47" display="https://podminky.urs.cz/item/CS_URS_2023_01/997013601"/>
    <hyperlink ref="F340" r:id="rId48" display="https://podminky.urs.cz/item/CS_URS_2023_01/997013631"/>
    <hyperlink ref="F348" r:id="rId49" display="https://podminky.urs.cz/item/CS_URS_2023_01/997211612"/>
    <hyperlink ref="F352" r:id="rId50" display="https://podminky.urs.cz/item/CS_URS_2023_01/998212111"/>
    <hyperlink ref="F355" r:id="rId51" display="https://podminky.urs.cz/item/CS_URS_2023_01/998212195"/>
    <hyperlink ref="F358" r:id="rId52" display="https://podminky.urs.cz/item/CS_URS_2023_01/998212199"/>
    <hyperlink ref="F364" r:id="rId53" display="https://podminky.urs.cz/item/CS_URS_2023_01/711112001"/>
    <hyperlink ref="F373" r:id="rId54" display="https://podminky.urs.cz/item/CS_URS_2023_01/711112002"/>
    <hyperlink ref="F380" r:id="rId55" display="https://podminky.urs.cz/item/CS_URS_2023_01/213141111"/>
    <hyperlink ref="F388" r:id="rId56" display="https://podminky.urs.cz/item/CS_URS_2023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51,882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313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ROUND((SUM(BE89:BE114)),  2)</f>
        <v>0</v>
      </c>
      <c r="G35" s="39"/>
      <c r="H35" s="39"/>
      <c r="I35" s="158">
        <v>0.20999999999999999</v>
      </c>
      <c r="J35" s="157">
        <f>ROUND(((SUM(BE89:BE114))*I35),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ROUND((SUM(BF89:BF114)),  2)</f>
        <v>0</v>
      </c>
      <c r="G36" s="39"/>
      <c r="H36" s="39"/>
      <c r="I36" s="158">
        <v>0.14999999999999999</v>
      </c>
      <c r="J36" s="157">
        <f>ROUND(((SUM(BF89:BF114))*I36),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ROUND((SUM(BG89:BG114)),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ROUND((SUM(BH89:BH114)),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ROUND((SUM(BI89:BI114)),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51,882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313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313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761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762</v>
      </c>
      <c r="E66" s="183"/>
      <c r="F66" s="183"/>
      <c r="G66" s="183"/>
      <c r="H66" s="183"/>
      <c r="I66" s="183"/>
      <c r="J66" s="184">
        <f>J101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763</v>
      </c>
      <c r="E67" s="183"/>
      <c r="F67" s="183"/>
      <c r="G67" s="183"/>
      <c r="H67" s="183"/>
      <c r="I67" s="183"/>
      <c r="J67" s="184">
        <f>J111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112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Oprava propustku v km 51,882 na trati Myjava - Veselí nad Moravou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313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103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 - Vedlejší rozpočtové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Velká nad Veličkou</v>
      </c>
      <c r="G83" s="41"/>
      <c r="H83" s="41"/>
      <c r="I83" s="33" t="s">
        <v>23</v>
      </c>
      <c r="J83" s="73" t="str">
        <f>IF(J14="","",J14)</f>
        <v>30. 9. 2021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25</v>
      </c>
      <c r="D85" s="41"/>
      <c r="E85" s="41"/>
      <c r="F85" s="28" t="str">
        <f>E17</f>
        <v>Správa železnic, s. o.</v>
      </c>
      <c r="G85" s="41"/>
      <c r="H85" s="41"/>
      <c r="I85" s="33" t="s">
        <v>33</v>
      </c>
      <c r="J85" s="37" t="str">
        <f>E23</f>
        <v>F-PROJEKT-DOPRAVNÍ STAVBY s. r. 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31</v>
      </c>
      <c r="D86" s="41"/>
      <c r="E86" s="41"/>
      <c r="F86" s="28" t="str">
        <f>IF(E20="","",E20)</f>
        <v>Vyplň údaj</v>
      </c>
      <c r="G86" s="41"/>
      <c r="H86" s="41"/>
      <c r="I86" s="33" t="s">
        <v>38</v>
      </c>
      <c r="J86" s="37" t="str">
        <f>E26</f>
        <v>F-PROJEKT-DOPRAVNÍ STAVBY s. r. 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113</v>
      </c>
      <c r="D88" s="189" t="s">
        <v>60</v>
      </c>
      <c r="E88" s="189" t="s">
        <v>56</v>
      </c>
      <c r="F88" s="189" t="s">
        <v>57</v>
      </c>
      <c r="G88" s="189" t="s">
        <v>114</v>
      </c>
      <c r="H88" s="189" t="s">
        <v>115</v>
      </c>
      <c r="I88" s="189" t="s">
        <v>116</v>
      </c>
      <c r="J88" s="189" t="s">
        <v>107</v>
      </c>
      <c r="K88" s="190" t="s">
        <v>117</v>
      </c>
      <c r="L88" s="191"/>
      <c r="M88" s="93" t="s">
        <v>19</v>
      </c>
      <c r="N88" s="94" t="s">
        <v>45</v>
      </c>
      <c r="O88" s="94" t="s">
        <v>118</v>
      </c>
      <c r="P88" s="94" t="s">
        <v>119</v>
      </c>
      <c r="Q88" s="94" t="s">
        <v>120</v>
      </c>
      <c r="R88" s="94" t="s">
        <v>121</v>
      </c>
      <c r="S88" s="94" t="s">
        <v>122</v>
      </c>
      <c r="T88" s="95" t="s">
        <v>123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124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108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74</v>
      </c>
      <c r="E90" s="200" t="s">
        <v>96</v>
      </c>
      <c r="F90" s="200" t="s">
        <v>97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P91+P101+P111</f>
        <v>0</v>
      </c>
      <c r="Q90" s="205"/>
      <c r="R90" s="206">
        <f>R91+R101+R111</f>
        <v>0</v>
      </c>
      <c r="S90" s="205"/>
      <c r="T90" s="207">
        <f>T91+T101+T111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128</v>
      </c>
      <c r="AT90" s="209" t="s">
        <v>74</v>
      </c>
      <c r="AU90" s="209" t="s">
        <v>75</v>
      </c>
      <c r="AY90" s="208" t="s">
        <v>127</v>
      </c>
      <c r="BK90" s="210">
        <f>BK91+BK101+BK111</f>
        <v>0</v>
      </c>
    </row>
    <row r="91" s="12" customFormat="1" ht="22.8" customHeight="1">
      <c r="A91" s="12"/>
      <c r="B91" s="197"/>
      <c r="C91" s="198"/>
      <c r="D91" s="199" t="s">
        <v>74</v>
      </c>
      <c r="E91" s="211" t="s">
        <v>764</v>
      </c>
      <c r="F91" s="211" t="s">
        <v>765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SUM(P92:P100)</f>
        <v>0</v>
      </c>
      <c r="Q91" s="205"/>
      <c r="R91" s="206">
        <f>SUM(R92:R100)</f>
        <v>0</v>
      </c>
      <c r="S91" s="205"/>
      <c r="T91" s="207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128</v>
      </c>
      <c r="AT91" s="209" t="s">
        <v>74</v>
      </c>
      <c r="AU91" s="209" t="s">
        <v>82</v>
      </c>
      <c r="AY91" s="208" t="s">
        <v>127</v>
      </c>
      <c r="BK91" s="210">
        <f>SUM(BK92:BK100)</f>
        <v>0</v>
      </c>
    </row>
    <row r="92" s="2" customFormat="1" ht="16.5" customHeight="1">
      <c r="A92" s="39"/>
      <c r="B92" s="40"/>
      <c r="C92" s="213" t="s">
        <v>82</v>
      </c>
      <c r="D92" s="213" t="s">
        <v>130</v>
      </c>
      <c r="E92" s="214" t="s">
        <v>766</v>
      </c>
      <c r="F92" s="215" t="s">
        <v>767</v>
      </c>
      <c r="G92" s="216" t="s">
        <v>316</v>
      </c>
      <c r="H92" s="217">
        <v>1</v>
      </c>
      <c r="I92" s="218"/>
      <c r="J92" s="219">
        <f>ROUND(I92*H92,2)</f>
        <v>0</v>
      </c>
      <c r="K92" s="215" t="s">
        <v>332</v>
      </c>
      <c r="L92" s="45"/>
      <c r="M92" s="220" t="s">
        <v>19</v>
      </c>
      <c r="N92" s="221" t="s">
        <v>46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768</v>
      </c>
      <c r="AT92" s="224" t="s">
        <v>130</v>
      </c>
      <c r="AU92" s="224" t="s">
        <v>84</v>
      </c>
      <c r="AY92" s="18" t="s">
        <v>127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82</v>
      </c>
      <c r="BK92" s="225">
        <f>ROUND(I92*H92,2)</f>
        <v>0</v>
      </c>
      <c r="BL92" s="18" t="s">
        <v>768</v>
      </c>
      <c r="BM92" s="224" t="s">
        <v>769</v>
      </c>
    </row>
    <row r="93" s="2" customFormat="1">
      <c r="A93" s="39"/>
      <c r="B93" s="40"/>
      <c r="C93" s="41"/>
      <c r="D93" s="226" t="s">
        <v>137</v>
      </c>
      <c r="E93" s="41"/>
      <c r="F93" s="227" t="s">
        <v>767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84</v>
      </c>
    </row>
    <row r="94" s="2" customFormat="1">
      <c r="A94" s="39"/>
      <c r="B94" s="40"/>
      <c r="C94" s="41"/>
      <c r="D94" s="281" t="s">
        <v>335</v>
      </c>
      <c r="E94" s="41"/>
      <c r="F94" s="282" t="s">
        <v>770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335</v>
      </c>
      <c r="AU94" s="18" t="s">
        <v>84</v>
      </c>
    </row>
    <row r="95" s="2" customFormat="1" ht="16.5" customHeight="1">
      <c r="A95" s="39"/>
      <c r="B95" s="40"/>
      <c r="C95" s="213" t="s">
        <v>84</v>
      </c>
      <c r="D95" s="213" t="s">
        <v>130</v>
      </c>
      <c r="E95" s="214" t="s">
        <v>771</v>
      </c>
      <c r="F95" s="215" t="s">
        <v>772</v>
      </c>
      <c r="G95" s="216" t="s">
        <v>316</v>
      </c>
      <c r="H95" s="217">
        <v>1</v>
      </c>
      <c r="I95" s="218"/>
      <c r="J95" s="219">
        <f>ROUND(I95*H95,2)</f>
        <v>0</v>
      </c>
      <c r="K95" s="215" t="s">
        <v>332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768</v>
      </c>
      <c r="AT95" s="224" t="s">
        <v>130</v>
      </c>
      <c r="AU95" s="224" t="s">
        <v>84</v>
      </c>
      <c r="AY95" s="18" t="s">
        <v>127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768</v>
      </c>
      <c r="BM95" s="224" t="s">
        <v>773</v>
      </c>
    </row>
    <row r="96" s="2" customFormat="1">
      <c r="A96" s="39"/>
      <c r="B96" s="40"/>
      <c r="C96" s="41"/>
      <c r="D96" s="226" t="s">
        <v>137</v>
      </c>
      <c r="E96" s="41"/>
      <c r="F96" s="227" t="s">
        <v>772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137</v>
      </c>
      <c r="AU96" s="18" t="s">
        <v>84</v>
      </c>
    </row>
    <row r="97" s="2" customFormat="1">
      <c r="A97" s="39"/>
      <c r="B97" s="40"/>
      <c r="C97" s="41"/>
      <c r="D97" s="281" t="s">
        <v>335</v>
      </c>
      <c r="E97" s="41"/>
      <c r="F97" s="282" t="s">
        <v>774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335</v>
      </c>
      <c r="AU97" s="18" t="s">
        <v>84</v>
      </c>
    </row>
    <row r="98" s="2" customFormat="1" ht="16.5" customHeight="1">
      <c r="A98" s="39"/>
      <c r="B98" s="40"/>
      <c r="C98" s="213" t="s">
        <v>149</v>
      </c>
      <c r="D98" s="213" t="s">
        <v>130</v>
      </c>
      <c r="E98" s="214" t="s">
        <v>775</v>
      </c>
      <c r="F98" s="215" t="s">
        <v>776</v>
      </c>
      <c r="G98" s="216" t="s">
        <v>316</v>
      </c>
      <c r="H98" s="217">
        <v>1</v>
      </c>
      <c r="I98" s="218"/>
      <c r="J98" s="219">
        <f>ROUND(I98*H98,2)</f>
        <v>0</v>
      </c>
      <c r="K98" s="215" t="s">
        <v>332</v>
      </c>
      <c r="L98" s="45"/>
      <c r="M98" s="220" t="s">
        <v>19</v>
      </c>
      <c r="N98" s="221" t="s">
        <v>46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768</v>
      </c>
      <c r="AT98" s="224" t="s">
        <v>130</v>
      </c>
      <c r="AU98" s="224" t="s">
        <v>84</v>
      </c>
      <c r="AY98" s="18" t="s">
        <v>127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82</v>
      </c>
      <c r="BK98" s="225">
        <f>ROUND(I98*H98,2)</f>
        <v>0</v>
      </c>
      <c r="BL98" s="18" t="s">
        <v>768</v>
      </c>
      <c r="BM98" s="224" t="s">
        <v>777</v>
      </c>
    </row>
    <row r="99" s="2" customFormat="1">
      <c r="A99" s="39"/>
      <c r="B99" s="40"/>
      <c r="C99" s="41"/>
      <c r="D99" s="226" t="s">
        <v>137</v>
      </c>
      <c r="E99" s="41"/>
      <c r="F99" s="227" t="s">
        <v>776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137</v>
      </c>
      <c r="AU99" s="18" t="s">
        <v>84</v>
      </c>
    </row>
    <row r="100" s="2" customFormat="1">
      <c r="A100" s="39"/>
      <c r="B100" s="40"/>
      <c r="C100" s="41"/>
      <c r="D100" s="281" t="s">
        <v>335</v>
      </c>
      <c r="E100" s="41"/>
      <c r="F100" s="282" t="s">
        <v>778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335</v>
      </c>
      <c r="AU100" s="18" t="s">
        <v>84</v>
      </c>
    </row>
    <row r="101" s="12" customFormat="1" ht="22.8" customHeight="1">
      <c r="A101" s="12"/>
      <c r="B101" s="197"/>
      <c r="C101" s="198"/>
      <c r="D101" s="199" t="s">
        <v>74</v>
      </c>
      <c r="E101" s="211" t="s">
        <v>779</v>
      </c>
      <c r="F101" s="211" t="s">
        <v>780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SUM(P102:P110)</f>
        <v>0</v>
      </c>
      <c r="Q101" s="205"/>
      <c r="R101" s="206">
        <f>SUM(R102:R110)</f>
        <v>0</v>
      </c>
      <c r="S101" s="205"/>
      <c r="T101" s="207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128</v>
      </c>
      <c r="AT101" s="209" t="s">
        <v>74</v>
      </c>
      <c r="AU101" s="209" t="s">
        <v>82</v>
      </c>
      <c r="AY101" s="208" t="s">
        <v>127</v>
      </c>
      <c r="BK101" s="210">
        <f>SUM(BK102:BK110)</f>
        <v>0</v>
      </c>
    </row>
    <row r="102" s="2" customFormat="1" ht="16.5" customHeight="1">
      <c r="A102" s="39"/>
      <c r="B102" s="40"/>
      <c r="C102" s="213" t="s">
        <v>135</v>
      </c>
      <c r="D102" s="213" t="s">
        <v>130</v>
      </c>
      <c r="E102" s="214" t="s">
        <v>781</v>
      </c>
      <c r="F102" s="215" t="s">
        <v>780</v>
      </c>
      <c r="G102" s="216" t="s">
        <v>527</v>
      </c>
      <c r="H102" s="217">
        <v>1</v>
      </c>
      <c r="I102" s="218"/>
      <c r="J102" s="219">
        <f>ROUND(I102*H102,2)</f>
        <v>0</v>
      </c>
      <c r="K102" s="215" t="s">
        <v>332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768</v>
      </c>
      <c r="AT102" s="224" t="s">
        <v>130</v>
      </c>
      <c r="AU102" s="224" t="s">
        <v>84</v>
      </c>
      <c r="AY102" s="18" t="s">
        <v>127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768</v>
      </c>
      <c r="BM102" s="224" t="s">
        <v>782</v>
      </c>
    </row>
    <row r="103" s="2" customFormat="1">
      <c r="A103" s="39"/>
      <c r="B103" s="40"/>
      <c r="C103" s="41"/>
      <c r="D103" s="226" t="s">
        <v>137</v>
      </c>
      <c r="E103" s="41"/>
      <c r="F103" s="227" t="s">
        <v>780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84</v>
      </c>
    </row>
    <row r="104" s="2" customFormat="1">
      <c r="A104" s="39"/>
      <c r="B104" s="40"/>
      <c r="C104" s="41"/>
      <c r="D104" s="281" t="s">
        <v>335</v>
      </c>
      <c r="E104" s="41"/>
      <c r="F104" s="282" t="s">
        <v>783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335</v>
      </c>
      <c r="AU104" s="18" t="s">
        <v>84</v>
      </c>
    </row>
    <row r="105" s="2" customFormat="1" ht="16.5" customHeight="1">
      <c r="A105" s="39"/>
      <c r="B105" s="40"/>
      <c r="C105" s="213" t="s">
        <v>128</v>
      </c>
      <c r="D105" s="213" t="s">
        <v>130</v>
      </c>
      <c r="E105" s="214" t="s">
        <v>784</v>
      </c>
      <c r="F105" s="215" t="s">
        <v>785</v>
      </c>
      <c r="G105" s="216" t="s">
        <v>316</v>
      </c>
      <c r="H105" s="217">
        <v>1</v>
      </c>
      <c r="I105" s="218"/>
      <c r="J105" s="219">
        <f>ROUND(I105*H105,2)</f>
        <v>0</v>
      </c>
      <c r="K105" s="215" t="s">
        <v>332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768</v>
      </c>
      <c r="AT105" s="224" t="s">
        <v>130</v>
      </c>
      <c r="AU105" s="224" t="s">
        <v>84</v>
      </c>
      <c r="AY105" s="18" t="s">
        <v>127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768</v>
      </c>
      <c r="BM105" s="224" t="s">
        <v>786</v>
      </c>
    </row>
    <row r="106" s="2" customFormat="1">
      <c r="A106" s="39"/>
      <c r="B106" s="40"/>
      <c r="C106" s="41"/>
      <c r="D106" s="226" t="s">
        <v>137</v>
      </c>
      <c r="E106" s="41"/>
      <c r="F106" s="227" t="s">
        <v>785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84</v>
      </c>
    </row>
    <row r="107" s="2" customFormat="1">
      <c r="A107" s="39"/>
      <c r="B107" s="40"/>
      <c r="C107" s="41"/>
      <c r="D107" s="281" t="s">
        <v>335</v>
      </c>
      <c r="E107" s="41"/>
      <c r="F107" s="282" t="s">
        <v>787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335</v>
      </c>
      <c r="AU107" s="18" t="s">
        <v>84</v>
      </c>
    </row>
    <row r="108" s="2" customFormat="1" ht="16.5" customHeight="1">
      <c r="A108" s="39"/>
      <c r="B108" s="40"/>
      <c r="C108" s="213" t="s">
        <v>170</v>
      </c>
      <c r="D108" s="213" t="s">
        <v>130</v>
      </c>
      <c r="E108" s="214" t="s">
        <v>788</v>
      </c>
      <c r="F108" s="215" t="s">
        <v>789</v>
      </c>
      <c r="G108" s="216" t="s">
        <v>527</v>
      </c>
      <c r="H108" s="217">
        <v>1</v>
      </c>
      <c r="I108" s="218"/>
      <c r="J108" s="219">
        <f>ROUND(I108*H108,2)</f>
        <v>0</v>
      </c>
      <c r="K108" s="215" t="s">
        <v>332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768</v>
      </c>
      <c r="AT108" s="224" t="s">
        <v>130</v>
      </c>
      <c r="AU108" s="224" t="s">
        <v>84</v>
      </c>
      <c r="AY108" s="18" t="s">
        <v>127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768</v>
      </c>
      <c r="BM108" s="224" t="s">
        <v>790</v>
      </c>
    </row>
    <row r="109" s="2" customFormat="1">
      <c r="A109" s="39"/>
      <c r="B109" s="40"/>
      <c r="C109" s="41"/>
      <c r="D109" s="226" t="s">
        <v>137</v>
      </c>
      <c r="E109" s="41"/>
      <c r="F109" s="227" t="s">
        <v>789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137</v>
      </c>
      <c r="AU109" s="18" t="s">
        <v>84</v>
      </c>
    </row>
    <row r="110" s="2" customFormat="1">
      <c r="A110" s="39"/>
      <c r="B110" s="40"/>
      <c r="C110" s="41"/>
      <c r="D110" s="281" t="s">
        <v>335</v>
      </c>
      <c r="E110" s="41"/>
      <c r="F110" s="282" t="s">
        <v>791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335</v>
      </c>
      <c r="AU110" s="18" t="s">
        <v>84</v>
      </c>
    </row>
    <row r="111" s="12" customFormat="1" ht="22.8" customHeight="1">
      <c r="A111" s="12"/>
      <c r="B111" s="197"/>
      <c r="C111" s="198"/>
      <c r="D111" s="199" t="s">
        <v>74</v>
      </c>
      <c r="E111" s="211" t="s">
        <v>792</v>
      </c>
      <c r="F111" s="211" t="s">
        <v>793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SUM(P112:P114)</f>
        <v>0</v>
      </c>
      <c r="Q111" s="205"/>
      <c r="R111" s="206">
        <f>SUM(R112:R114)</f>
        <v>0</v>
      </c>
      <c r="S111" s="205"/>
      <c r="T111" s="207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128</v>
      </c>
      <c r="AT111" s="209" t="s">
        <v>74</v>
      </c>
      <c r="AU111" s="209" t="s">
        <v>82</v>
      </c>
      <c r="AY111" s="208" t="s">
        <v>127</v>
      </c>
      <c r="BK111" s="210">
        <f>SUM(BK112:BK114)</f>
        <v>0</v>
      </c>
    </row>
    <row r="112" s="2" customFormat="1" ht="16.5" customHeight="1">
      <c r="A112" s="39"/>
      <c r="B112" s="40"/>
      <c r="C112" s="213" t="s">
        <v>177</v>
      </c>
      <c r="D112" s="213" t="s">
        <v>130</v>
      </c>
      <c r="E112" s="214" t="s">
        <v>794</v>
      </c>
      <c r="F112" s="215" t="s">
        <v>795</v>
      </c>
      <c r="G112" s="216" t="s">
        <v>316</v>
      </c>
      <c r="H112" s="217">
        <v>1</v>
      </c>
      <c r="I112" s="218"/>
      <c r="J112" s="219">
        <f>ROUND(I112*H112,2)</f>
        <v>0</v>
      </c>
      <c r="K112" s="215" t="s">
        <v>332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768</v>
      </c>
      <c r="AT112" s="224" t="s">
        <v>130</v>
      </c>
      <c r="AU112" s="224" t="s">
        <v>84</v>
      </c>
      <c r="AY112" s="18" t="s">
        <v>127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82</v>
      </c>
      <c r="BK112" s="225">
        <f>ROUND(I112*H112,2)</f>
        <v>0</v>
      </c>
      <c r="BL112" s="18" t="s">
        <v>768</v>
      </c>
      <c r="BM112" s="224" t="s">
        <v>796</v>
      </c>
    </row>
    <row r="113" s="2" customFormat="1">
      <c r="A113" s="39"/>
      <c r="B113" s="40"/>
      <c r="C113" s="41"/>
      <c r="D113" s="226" t="s">
        <v>137</v>
      </c>
      <c r="E113" s="41"/>
      <c r="F113" s="227" t="s">
        <v>795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137</v>
      </c>
      <c r="AU113" s="18" t="s">
        <v>84</v>
      </c>
    </row>
    <row r="114" s="2" customFormat="1">
      <c r="A114" s="39"/>
      <c r="B114" s="40"/>
      <c r="C114" s="41"/>
      <c r="D114" s="281" t="s">
        <v>335</v>
      </c>
      <c r="E114" s="41"/>
      <c r="F114" s="282" t="s">
        <v>797</v>
      </c>
      <c r="G114" s="41"/>
      <c r="H114" s="41"/>
      <c r="I114" s="228"/>
      <c r="J114" s="41"/>
      <c r="K114" s="41"/>
      <c r="L114" s="45"/>
      <c r="M114" s="277"/>
      <c r="N114" s="278"/>
      <c r="O114" s="279"/>
      <c r="P114" s="279"/>
      <c r="Q114" s="279"/>
      <c r="R114" s="279"/>
      <c r="S114" s="279"/>
      <c r="T114" s="280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335</v>
      </c>
      <c r="AU114" s="18" t="s">
        <v>84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qk+virKY/pyL1hY24trPfUfoSvEh6DtGnqgbX8CtZL8xXxLtTyTEi67my8y9pQKIXwHbvtjNNnvJw5wHCQ48Jg==" hashValue="yH429w7FF1kxxgGEsFrz9vdeH54ief/8BfQCgLLpRfyXHm4yjLpJEpZBHDyr64e90/zmfGGwyqltzP7YVCR65w==" algorithmName="SHA-512" password="CC35"/>
  <autoFilter ref="C88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1/012203000"/>
    <hyperlink ref="F97" r:id="rId2" display="https://podminky.urs.cz/item/CS_URS_2023_01/012303000"/>
    <hyperlink ref="F100" r:id="rId3" display="https://podminky.urs.cz/item/CS_URS_2023_01/013254000"/>
    <hyperlink ref="F104" r:id="rId4" display="https://podminky.urs.cz/item/CS_URS_2023_01/030001000"/>
    <hyperlink ref="F107" r:id="rId5" display="https://podminky.urs.cz/item/CS_URS_2023_01/035103001"/>
    <hyperlink ref="F110" r:id="rId6" display="https://podminky.urs.cz/item/CS_URS_2023_01/039002000"/>
    <hyperlink ref="F114" r:id="rId7" display="https://podminky.urs.cz/item/CS_URS_2023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798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799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800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801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802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803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804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805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806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807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808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809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810</v>
      </c>
      <c r="F19" s="294" t="s">
        <v>811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812</v>
      </c>
      <c r="F20" s="294" t="s">
        <v>813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88</v>
      </c>
      <c r="F21" s="294" t="s">
        <v>89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267</v>
      </c>
      <c r="F22" s="294" t="s">
        <v>268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86</v>
      </c>
      <c r="F23" s="294" t="s">
        <v>814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815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816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817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818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819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820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821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822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823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113</v>
      </c>
      <c r="F36" s="294"/>
      <c r="G36" s="294" t="s">
        <v>824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825</v>
      </c>
      <c r="F37" s="294"/>
      <c r="G37" s="294" t="s">
        <v>826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56</v>
      </c>
      <c r="F38" s="294"/>
      <c r="G38" s="294" t="s">
        <v>827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57</v>
      </c>
      <c r="F39" s="294"/>
      <c r="G39" s="294" t="s">
        <v>828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114</v>
      </c>
      <c r="F40" s="294"/>
      <c r="G40" s="294" t="s">
        <v>829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115</v>
      </c>
      <c r="F41" s="294"/>
      <c r="G41" s="294" t="s">
        <v>830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831</v>
      </c>
      <c r="F42" s="294"/>
      <c r="G42" s="294" t="s">
        <v>832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833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834</v>
      </c>
      <c r="F44" s="294"/>
      <c r="G44" s="294" t="s">
        <v>835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117</v>
      </c>
      <c r="F45" s="294"/>
      <c r="G45" s="294" t="s">
        <v>836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837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838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839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840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841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842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843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844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845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846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847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848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849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850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851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852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853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854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855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856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857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858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859</v>
      </c>
      <c r="D76" s="312"/>
      <c r="E76" s="312"/>
      <c r="F76" s="312" t="s">
        <v>860</v>
      </c>
      <c r="G76" s="313"/>
      <c r="H76" s="312" t="s">
        <v>57</v>
      </c>
      <c r="I76" s="312" t="s">
        <v>60</v>
      </c>
      <c r="J76" s="312" t="s">
        <v>861</v>
      </c>
      <c r="K76" s="311"/>
    </row>
    <row r="77" s="1" customFormat="1" ht="17.25" customHeight="1">
      <c r="B77" s="309"/>
      <c r="C77" s="314" t="s">
        <v>862</v>
      </c>
      <c r="D77" s="314"/>
      <c r="E77" s="314"/>
      <c r="F77" s="315" t="s">
        <v>863</v>
      </c>
      <c r="G77" s="316"/>
      <c r="H77" s="314"/>
      <c r="I77" s="314"/>
      <c r="J77" s="314" t="s">
        <v>864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56</v>
      </c>
      <c r="D79" s="319"/>
      <c r="E79" s="319"/>
      <c r="F79" s="320" t="s">
        <v>865</v>
      </c>
      <c r="G79" s="321"/>
      <c r="H79" s="297" t="s">
        <v>866</v>
      </c>
      <c r="I79" s="297" t="s">
        <v>867</v>
      </c>
      <c r="J79" s="297">
        <v>20</v>
      </c>
      <c r="K79" s="311"/>
    </row>
    <row r="80" s="1" customFormat="1" ht="15" customHeight="1">
      <c r="B80" s="309"/>
      <c r="C80" s="297" t="s">
        <v>868</v>
      </c>
      <c r="D80" s="297"/>
      <c r="E80" s="297"/>
      <c r="F80" s="320" t="s">
        <v>865</v>
      </c>
      <c r="G80" s="321"/>
      <c r="H80" s="297" t="s">
        <v>869</v>
      </c>
      <c r="I80" s="297" t="s">
        <v>867</v>
      </c>
      <c r="J80" s="297">
        <v>120</v>
      </c>
      <c r="K80" s="311"/>
    </row>
    <row r="81" s="1" customFormat="1" ht="15" customHeight="1">
      <c r="B81" s="322"/>
      <c r="C81" s="297" t="s">
        <v>870</v>
      </c>
      <c r="D81" s="297"/>
      <c r="E81" s="297"/>
      <c r="F81" s="320" t="s">
        <v>871</v>
      </c>
      <c r="G81" s="321"/>
      <c r="H81" s="297" t="s">
        <v>872</v>
      </c>
      <c r="I81" s="297" t="s">
        <v>867</v>
      </c>
      <c r="J81" s="297">
        <v>50</v>
      </c>
      <c r="K81" s="311"/>
    </row>
    <row r="82" s="1" customFormat="1" ht="15" customHeight="1">
      <c r="B82" s="322"/>
      <c r="C82" s="297" t="s">
        <v>873</v>
      </c>
      <c r="D82" s="297"/>
      <c r="E82" s="297"/>
      <c r="F82" s="320" t="s">
        <v>865</v>
      </c>
      <c r="G82" s="321"/>
      <c r="H82" s="297" t="s">
        <v>874</v>
      </c>
      <c r="I82" s="297" t="s">
        <v>875</v>
      </c>
      <c r="J82" s="297"/>
      <c r="K82" s="311"/>
    </row>
    <row r="83" s="1" customFormat="1" ht="15" customHeight="1">
      <c r="B83" s="322"/>
      <c r="C83" s="323" t="s">
        <v>876</v>
      </c>
      <c r="D83" s="323"/>
      <c r="E83" s="323"/>
      <c r="F83" s="324" t="s">
        <v>871</v>
      </c>
      <c r="G83" s="323"/>
      <c r="H83" s="323" t="s">
        <v>877</v>
      </c>
      <c r="I83" s="323" t="s">
        <v>867</v>
      </c>
      <c r="J83" s="323">
        <v>15</v>
      </c>
      <c r="K83" s="311"/>
    </row>
    <row r="84" s="1" customFormat="1" ht="15" customHeight="1">
      <c r="B84" s="322"/>
      <c r="C84" s="323" t="s">
        <v>878</v>
      </c>
      <c r="D84" s="323"/>
      <c r="E84" s="323"/>
      <c r="F84" s="324" t="s">
        <v>871</v>
      </c>
      <c r="G84" s="323"/>
      <c r="H84" s="323" t="s">
        <v>879</v>
      </c>
      <c r="I84" s="323" t="s">
        <v>867</v>
      </c>
      <c r="J84" s="323">
        <v>15</v>
      </c>
      <c r="K84" s="311"/>
    </row>
    <row r="85" s="1" customFormat="1" ht="15" customHeight="1">
      <c r="B85" s="322"/>
      <c r="C85" s="323" t="s">
        <v>880</v>
      </c>
      <c r="D85" s="323"/>
      <c r="E85" s="323"/>
      <c r="F85" s="324" t="s">
        <v>871</v>
      </c>
      <c r="G85" s="323"/>
      <c r="H85" s="323" t="s">
        <v>881</v>
      </c>
      <c r="I85" s="323" t="s">
        <v>867</v>
      </c>
      <c r="J85" s="323">
        <v>20</v>
      </c>
      <c r="K85" s="311"/>
    </row>
    <row r="86" s="1" customFormat="1" ht="15" customHeight="1">
      <c r="B86" s="322"/>
      <c r="C86" s="323" t="s">
        <v>882</v>
      </c>
      <c r="D86" s="323"/>
      <c r="E86" s="323"/>
      <c r="F86" s="324" t="s">
        <v>871</v>
      </c>
      <c r="G86" s="323"/>
      <c r="H86" s="323" t="s">
        <v>883</v>
      </c>
      <c r="I86" s="323" t="s">
        <v>867</v>
      </c>
      <c r="J86" s="323">
        <v>20</v>
      </c>
      <c r="K86" s="311"/>
    </row>
    <row r="87" s="1" customFormat="1" ht="15" customHeight="1">
      <c r="B87" s="322"/>
      <c r="C87" s="297" t="s">
        <v>884</v>
      </c>
      <c r="D87" s="297"/>
      <c r="E87" s="297"/>
      <c r="F87" s="320" t="s">
        <v>871</v>
      </c>
      <c r="G87" s="321"/>
      <c r="H87" s="297" t="s">
        <v>885</v>
      </c>
      <c r="I87" s="297" t="s">
        <v>867</v>
      </c>
      <c r="J87" s="297">
        <v>50</v>
      </c>
      <c r="K87" s="311"/>
    </row>
    <row r="88" s="1" customFormat="1" ht="15" customHeight="1">
      <c r="B88" s="322"/>
      <c r="C88" s="297" t="s">
        <v>886</v>
      </c>
      <c r="D88" s="297"/>
      <c r="E88" s="297"/>
      <c r="F88" s="320" t="s">
        <v>871</v>
      </c>
      <c r="G88" s="321"/>
      <c r="H88" s="297" t="s">
        <v>887</v>
      </c>
      <c r="I88" s="297" t="s">
        <v>867</v>
      </c>
      <c r="J88" s="297">
        <v>20</v>
      </c>
      <c r="K88" s="311"/>
    </row>
    <row r="89" s="1" customFormat="1" ht="15" customHeight="1">
      <c r="B89" s="322"/>
      <c r="C89" s="297" t="s">
        <v>888</v>
      </c>
      <c r="D89" s="297"/>
      <c r="E89" s="297"/>
      <c r="F89" s="320" t="s">
        <v>871</v>
      </c>
      <c r="G89" s="321"/>
      <c r="H89" s="297" t="s">
        <v>889</v>
      </c>
      <c r="I89" s="297" t="s">
        <v>867</v>
      </c>
      <c r="J89" s="297">
        <v>20</v>
      </c>
      <c r="K89" s="311"/>
    </row>
    <row r="90" s="1" customFormat="1" ht="15" customHeight="1">
      <c r="B90" s="322"/>
      <c r="C90" s="297" t="s">
        <v>890</v>
      </c>
      <c r="D90" s="297"/>
      <c r="E90" s="297"/>
      <c r="F90" s="320" t="s">
        <v>871</v>
      </c>
      <c r="G90" s="321"/>
      <c r="H90" s="297" t="s">
        <v>891</v>
      </c>
      <c r="I90" s="297" t="s">
        <v>867</v>
      </c>
      <c r="J90" s="297">
        <v>50</v>
      </c>
      <c r="K90" s="311"/>
    </row>
    <row r="91" s="1" customFormat="1" ht="15" customHeight="1">
      <c r="B91" s="322"/>
      <c r="C91" s="297" t="s">
        <v>892</v>
      </c>
      <c r="D91" s="297"/>
      <c r="E91" s="297"/>
      <c r="F91" s="320" t="s">
        <v>871</v>
      </c>
      <c r="G91" s="321"/>
      <c r="H91" s="297" t="s">
        <v>892</v>
      </c>
      <c r="I91" s="297" t="s">
        <v>867</v>
      </c>
      <c r="J91" s="297">
        <v>50</v>
      </c>
      <c r="K91" s="311"/>
    </row>
    <row r="92" s="1" customFormat="1" ht="15" customHeight="1">
      <c r="B92" s="322"/>
      <c r="C92" s="297" t="s">
        <v>893</v>
      </c>
      <c r="D92" s="297"/>
      <c r="E92" s="297"/>
      <c r="F92" s="320" t="s">
        <v>871</v>
      </c>
      <c r="G92" s="321"/>
      <c r="H92" s="297" t="s">
        <v>894</v>
      </c>
      <c r="I92" s="297" t="s">
        <v>867</v>
      </c>
      <c r="J92" s="297">
        <v>255</v>
      </c>
      <c r="K92" s="311"/>
    </row>
    <row r="93" s="1" customFormat="1" ht="15" customHeight="1">
      <c r="B93" s="322"/>
      <c r="C93" s="297" t="s">
        <v>895</v>
      </c>
      <c r="D93" s="297"/>
      <c r="E93" s="297"/>
      <c r="F93" s="320" t="s">
        <v>865</v>
      </c>
      <c r="G93" s="321"/>
      <c r="H93" s="297" t="s">
        <v>896</v>
      </c>
      <c r="I93" s="297" t="s">
        <v>897</v>
      </c>
      <c r="J93" s="297"/>
      <c r="K93" s="311"/>
    </row>
    <row r="94" s="1" customFormat="1" ht="15" customHeight="1">
      <c r="B94" s="322"/>
      <c r="C94" s="297" t="s">
        <v>898</v>
      </c>
      <c r="D94" s="297"/>
      <c r="E94" s="297"/>
      <c r="F94" s="320" t="s">
        <v>865</v>
      </c>
      <c r="G94" s="321"/>
      <c r="H94" s="297" t="s">
        <v>899</v>
      </c>
      <c r="I94" s="297" t="s">
        <v>900</v>
      </c>
      <c r="J94" s="297"/>
      <c r="K94" s="311"/>
    </row>
    <row r="95" s="1" customFormat="1" ht="15" customHeight="1">
      <c r="B95" s="322"/>
      <c r="C95" s="297" t="s">
        <v>901</v>
      </c>
      <c r="D95" s="297"/>
      <c r="E95" s="297"/>
      <c r="F95" s="320" t="s">
        <v>865</v>
      </c>
      <c r="G95" s="321"/>
      <c r="H95" s="297" t="s">
        <v>901</v>
      </c>
      <c r="I95" s="297" t="s">
        <v>900</v>
      </c>
      <c r="J95" s="297"/>
      <c r="K95" s="311"/>
    </row>
    <row r="96" s="1" customFormat="1" ht="15" customHeight="1">
      <c r="B96" s="322"/>
      <c r="C96" s="297" t="s">
        <v>41</v>
      </c>
      <c r="D96" s="297"/>
      <c r="E96" s="297"/>
      <c r="F96" s="320" t="s">
        <v>865</v>
      </c>
      <c r="G96" s="321"/>
      <c r="H96" s="297" t="s">
        <v>902</v>
      </c>
      <c r="I96" s="297" t="s">
        <v>900</v>
      </c>
      <c r="J96" s="297"/>
      <c r="K96" s="311"/>
    </row>
    <row r="97" s="1" customFormat="1" ht="15" customHeight="1">
      <c r="B97" s="322"/>
      <c r="C97" s="297" t="s">
        <v>51</v>
      </c>
      <c r="D97" s="297"/>
      <c r="E97" s="297"/>
      <c r="F97" s="320" t="s">
        <v>865</v>
      </c>
      <c r="G97" s="321"/>
      <c r="H97" s="297" t="s">
        <v>903</v>
      </c>
      <c r="I97" s="297" t="s">
        <v>900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904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859</v>
      </c>
      <c r="D103" s="312"/>
      <c r="E103" s="312"/>
      <c r="F103" s="312" t="s">
        <v>860</v>
      </c>
      <c r="G103" s="313"/>
      <c r="H103" s="312" t="s">
        <v>57</v>
      </c>
      <c r="I103" s="312" t="s">
        <v>60</v>
      </c>
      <c r="J103" s="312" t="s">
        <v>861</v>
      </c>
      <c r="K103" s="311"/>
    </row>
    <row r="104" s="1" customFormat="1" ht="17.25" customHeight="1">
      <c r="B104" s="309"/>
      <c r="C104" s="314" t="s">
        <v>862</v>
      </c>
      <c r="D104" s="314"/>
      <c r="E104" s="314"/>
      <c r="F104" s="315" t="s">
        <v>863</v>
      </c>
      <c r="G104" s="316"/>
      <c r="H104" s="314"/>
      <c r="I104" s="314"/>
      <c r="J104" s="314" t="s">
        <v>864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56</v>
      </c>
      <c r="D106" s="319"/>
      <c r="E106" s="319"/>
      <c r="F106" s="320" t="s">
        <v>865</v>
      </c>
      <c r="G106" s="297"/>
      <c r="H106" s="297" t="s">
        <v>905</v>
      </c>
      <c r="I106" s="297" t="s">
        <v>867</v>
      </c>
      <c r="J106" s="297">
        <v>20</v>
      </c>
      <c r="K106" s="311"/>
    </row>
    <row r="107" s="1" customFormat="1" ht="15" customHeight="1">
      <c r="B107" s="309"/>
      <c r="C107" s="297" t="s">
        <v>868</v>
      </c>
      <c r="D107" s="297"/>
      <c r="E107" s="297"/>
      <c r="F107" s="320" t="s">
        <v>865</v>
      </c>
      <c r="G107" s="297"/>
      <c r="H107" s="297" t="s">
        <v>905</v>
      </c>
      <c r="I107" s="297" t="s">
        <v>867</v>
      </c>
      <c r="J107" s="297">
        <v>120</v>
      </c>
      <c r="K107" s="311"/>
    </row>
    <row r="108" s="1" customFormat="1" ht="15" customHeight="1">
      <c r="B108" s="322"/>
      <c r="C108" s="297" t="s">
        <v>870</v>
      </c>
      <c r="D108" s="297"/>
      <c r="E108" s="297"/>
      <c r="F108" s="320" t="s">
        <v>871</v>
      </c>
      <c r="G108" s="297"/>
      <c r="H108" s="297" t="s">
        <v>905</v>
      </c>
      <c r="I108" s="297" t="s">
        <v>867</v>
      </c>
      <c r="J108" s="297">
        <v>50</v>
      </c>
      <c r="K108" s="311"/>
    </row>
    <row r="109" s="1" customFormat="1" ht="15" customHeight="1">
      <c r="B109" s="322"/>
      <c r="C109" s="297" t="s">
        <v>873</v>
      </c>
      <c r="D109" s="297"/>
      <c r="E109" s="297"/>
      <c r="F109" s="320" t="s">
        <v>865</v>
      </c>
      <c r="G109" s="297"/>
      <c r="H109" s="297" t="s">
        <v>905</v>
      </c>
      <c r="I109" s="297" t="s">
        <v>875</v>
      </c>
      <c r="J109" s="297"/>
      <c r="K109" s="311"/>
    </row>
    <row r="110" s="1" customFormat="1" ht="15" customHeight="1">
      <c r="B110" s="322"/>
      <c r="C110" s="297" t="s">
        <v>884</v>
      </c>
      <c r="D110" s="297"/>
      <c r="E110" s="297"/>
      <c r="F110" s="320" t="s">
        <v>871</v>
      </c>
      <c r="G110" s="297"/>
      <c r="H110" s="297" t="s">
        <v>905</v>
      </c>
      <c r="I110" s="297" t="s">
        <v>867</v>
      </c>
      <c r="J110" s="297">
        <v>50</v>
      </c>
      <c r="K110" s="311"/>
    </row>
    <row r="111" s="1" customFormat="1" ht="15" customHeight="1">
      <c r="B111" s="322"/>
      <c r="C111" s="297" t="s">
        <v>892</v>
      </c>
      <c r="D111" s="297"/>
      <c r="E111" s="297"/>
      <c r="F111" s="320" t="s">
        <v>871</v>
      </c>
      <c r="G111" s="297"/>
      <c r="H111" s="297" t="s">
        <v>905</v>
      </c>
      <c r="I111" s="297" t="s">
        <v>867</v>
      </c>
      <c r="J111" s="297">
        <v>50</v>
      </c>
      <c r="K111" s="311"/>
    </row>
    <row r="112" s="1" customFormat="1" ht="15" customHeight="1">
      <c r="B112" s="322"/>
      <c r="C112" s="297" t="s">
        <v>890</v>
      </c>
      <c r="D112" s="297"/>
      <c r="E112" s="297"/>
      <c r="F112" s="320" t="s">
        <v>871</v>
      </c>
      <c r="G112" s="297"/>
      <c r="H112" s="297" t="s">
        <v>905</v>
      </c>
      <c r="I112" s="297" t="s">
        <v>867</v>
      </c>
      <c r="J112" s="297">
        <v>50</v>
      </c>
      <c r="K112" s="311"/>
    </row>
    <row r="113" s="1" customFormat="1" ht="15" customHeight="1">
      <c r="B113" s="322"/>
      <c r="C113" s="297" t="s">
        <v>56</v>
      </c>
      <c r="D113" s="297"/>
      <c r="E113" s="297"/>
      <c r="F113" s="320" t="s">
        <v>865</v>
      </c>
      <c r="G113" s="297"/>
      <c r="H113" s="297" t="s">
        <v>906</v>
      </c>
      <c r="I113" s="297" t="s">
        <v>867</v>
      </c>
      <c r="J113" s="297">
        <v>20</v>
      </c>
      <c r="K113" s="311"/>
    </row>
    <row r="114" s="1" customFormat="1" ht="15" customHeight="1">
      <c r="B114" s="322"/>
      <c r="C114" s="297" t="s">
        <v>907</v>
      </c>
      <c r="D114" s="297"/>
      <c r="E114" s="297"/>
      <c r="F114" s="320" t="s">
        <v>865</v>
      </c>
      <c r="G114" s="297"/>
      <c r="H114" s="297" t="s">
        <v>908</v>
      </c>
      <c r="I114" s="297" t="s">
        <v>867</v>
      </c>
      <c r="J114" s="297">
        <v>120</v>
      </c>
      <c r="K114" s="311"/>
    </row>
    <row r="115" s="1" customFormat="1" ht="15" customHeight="1">
      <c r="B115" s="322"/>
      <c r="C115" s="297" t="s">
        <v>41</v>
      </c>
      <c r="D115" s="297"/>
      <c r="E115" s="297"/>
      <c r="F115" s="320" t="s">
        <v>865</v>
      </c>
      <c r="G115" s="297"/>
      <c r="H115" s="297" t="s">
        <v>909</v>
      </c>
      <c r="I115" s="297" t="s">
        <v>900</v>
      </c>
      <c r="J115" s="297"/>
      <c r="K115" s="311"/>
    </row>
    <row r="116" s="1" customFormat="1" ht="15" customHeight="1">
      <c r="B116" s="322"/>
      <c r="C116" s="297" t="s">
        <v>51</v>
      </c>
      <c r="D116" s="297"/>
      <c r="E116" s="297"/>
      <c r="F116" s="320" t="s">
        <v>865</v>
      </c>
      <c r="G116" s="297"/>
      <c r="H116" s="297" t="s">
        <v>910</v>
      </c>
      <c r="I116" s="297" t="s">
        <v>900</v>
      </c>
      <c r="J116" s="297"/>
      <c r="K116" s="311"/>
    </row>
    <row r="117" s="1" customFormat="1" ht="15" customHeight="1">
      <c r="B117" s="322"/>
      <c r="C117" s="297" t="s">
        <v>60</v>
      </c>
      <c r="D117" s="297"/>
      <c r="E117" s="297"/>
      <c r="F117" s="320" t="s">
        <v>865</v>
      </c>
      <c r="G117" s="297"/>
      <c r="H117" s="297" t="s">
        <v>911</v>
      </c>
      <c r="I117" s="297" t="s">
        <v>912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913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859</v>
      </c>
      <c r="D123" s="312"/>
      <c r="E123" s="312"/>
      <c r="F123" s="312" t="s">
        <v>860</v>
      </c>
      <c r="G123" s="313"/>
      <c r="H123" s="312" t="s">
        <v>57</v>
      </c>
      <c r="I123" s="312" t="s">
        <v>60</v>
      </c>
      <c r="J123" s="312" t="s">
        <v>861</v>
      </c>
      <c r="K123" s="341"/>
    </row>
    <row r="124" s="1" customFormat="1" ht="17.25" customHeight="1">
      <c r="B124" s="340"/>
      <c r="C124" s="314" t="s">
        <v>862</v>
      </c>
      <c r="D124" s="314"/>
      <c r="E124" s="314"/>
      <c r="F124" s="315" t="s">
        <v>863</v>
      </c>
      <c r="G124" s="316"/>
      <c r="H124" s="314"/>
      <c r="I124" s="314"/>
      <c r="J124" s="314" t="s">
        <v>864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868</v>
      </c>
      <c r="D126" s="319"/>
      <c r="E126" s="319"/>
      <c r="F126" s="320" t="s">
        <v>865</v>
      </c>
      <c r="G126" s="297"/>
      <c r="H126" s="297" t="s">
        <v>905</v>
      </c>
      <c r="I126" s="297" t="s">
        <v>867</v>
      </c>
      <c r="J126" s="297">
        <v>120</v>
      </c>
      <c r="K126" s="345"/>
    </row>
    <row r="127" s="1" customFormat="1" ht="15" customHeight="1">
      <c r="B127" s="342"/>
      <c r="C127" s="297" t="s">
        <v>914</v>
      </c>
      <c r="D127" s="297"/>
      <c r="E127" s="297"/>
      <c r="F127" s="320" t="s">
        <v>865</v>
      </c>
      <c r="G127" s="297"/>
      <c r="H127" s="297" t="s">
        <v>915</v>
      </c>
      <c r="I127" s="297" t="s">
        <v>867</v>
      </c>
      <c r="J127" s="297" t="s">
        <v>916</v>
      </c>
      <c r="K127" s="345"/>
    </row>
    <row r="128" s="1" customFormat="1" ht="15" customHeight="1">
      <c r="B128" s="342"/>
      <c r="C128" s="297" t="s">
        <v>86</v>
      </c>
      <c r="D128" s="297"/>
      <c r="E128" s="297"/>
      <c r="F128" s="320" t="s">
        <v>865</v>
      </c>
      <c r="G128" s="297"/>
      <c r="H128" s="297" t="s">
        <v>917</v>
      </c>
      <c r="I128" s="297" t="s">
        <v>867</v>
      </c>
      <c r="J128" s="297" t="s">
        <v>916</v>
      </c>
      <c r="K128" s="345"/>
    </row>
    <row r="129" s="1" customFormat="1" ht="15" customHeight="1">
      <c r="B129" s="342"/>
      <c r="C129" s="297" t="s">
        <v>876</v>
      </c>
      <c r="D129" s="297"/>
      <c r="E129" s="297"/>
      <c r="F129" s="320" t="s">
        <v>871</v>
      </c>
      <c r="G129" s="297"/>
      <c r="H129" s="297" t="s">
        <v>877</v>
      </c>
      <c r="I129" s="297" t="s">
        <v>867</v>
      </c>
      <c r="J129" s="297">
        <v>15</v>
      </c>
      <c r="K129" s="345"/>
    </row>
    <row r="130" s="1" customFormat="1" ht="15" customHeight="1">
      <c r="B130" s="342"/>
      <c r="C130" s="323" t="s">
        <v>878</v>
      </c>
      <c r="D130" s="323"/>
      <c r="E130" s="323"/>
      <c r="F130" s="324" t="s">
        <v>871</v>
      </c>
      <c r="G130" s="323"/>
      <c r="H130" s="323" t="s">
        <v>879</v>
      </c>
      <c r="I130" s="323" t="s">
        <v>867</v>
      </c>
      <c r="J130" s="323">
        <v>15</v>
      </c>
      <c r="K130" s="345"/>
    </row>
    <row r="131" s="1" customFormat="1" ht="15" customHeight="1">
      <c r="B131" s="342"/>
      <c r="C131" s="323" t="s">
        <v>880</v>
      </c>
      <c r="D131" s="323"/>
      <c r="E131" s="323"/>
      <c r="F131" s="324" t="s">
        <v>871</v>
      </c>
      <c r="G131" s="323"/>
      <c r="H131" s="323" t="s">
        <v>881</v>
      </c>
      <c r="I131" s="323" t="s">
        <v>867</v>
      </c>
      <c r="J131" s="323">
        <v>20</v>
      </c>
      <c r="K131" s="345"/>
    </row>
    <row r="132" s="1" customFormat="1" ht="15" customHeight="1">
      <c r="B132" s="342"/>
      <c r="C132" s="323" t="s">
        <v>882</v>
      </c>
      <c r="D132" s="323"/>
      <c r="E132" s="323"/>
      <c r="F132" s="324" t="s">
        <v>871</v>
      </c>
      <c r="G132" s="323"/>
      <c r="H132" s="323" t="s">
        <v>883</v>
      </c>
      <c r="I132" s="323" t="s">
        <v>867</v>
      </c>
      <c r="J132" s="323">
        <v>20</v>
      </c>
      <c r="K132" s="345"/>
    </row>
    <row r="133" s="1" customFormat="1" ht="15" customHeight="1">
      <c r="B133" s="342"/>
      <c r="C133" s="297" t="s">
        <v>870</v>
      </c>
      <c r="D133" s="297"/>
      <c r="E133" s="297"/>
      <c r="F133" s="320" t="s">
        <v>871</v>
      </c>
      <c r="G133" s="297"/>
      <c r="H133" s="297" t="s">
        <v>905</v>
      </c>
      <c r="I133" s="297" t="s">
        <v>867</v>
      </c>
      <c r="J133" s="297">
        <v>50</v>
      </c>
      <c r="K133" s="345"/>
    </row>
    <row r="134" s="1" customFormat="1" ht="15" customHeight="1">
      <c r="B134" s="342"/>
      <c r="C134" s="297" t="s">
        <v>884</v>
      </c>
      <c r="D134" s="297"/>
      <c r="E134" s="297"/>
      <c r="F134" s="320" t="s">
        <v>871</v>
      </c>
      <c r="G134" s="297"/>
      <c r="H134" s="297" t="s">
        <v>905</v>
      </c>
      <c r="I134" s="297" t="s">
        <v>867</v>
      </c>
      <c r="J134" s="297">
        <v>50</v>
      </c>
      <c r="K134" s="345"/>
    </row>
    <row r="135" s="1" customFormat="1" ht="15" customHeight="1">
      <c r="B135" s="342"/>
      <c r="C135" s="297" t="s">
        <v>890</v>
      </c>
      <c r="D135" s="297"/>
      <c r="E135" s="297"/>
      <c r="F135" s="320" t="s">
        <v>871</v>
      </c>
      <c r="G135" s="297"/>
      <c r="H135" s="297" t="s">
        <v>905</v>
      </c>
      <c r="I135" s="297" t="s">
        <v>867</v>
      </c>
      <c r="J135" s="297">
        <v>50</v>
      </c>
      <c r="K135" s="345"/>
    </row>
    <row r="136" s="1" customFormat="1" ht="15" customHeight="1">
      <c r="B136" s="342"/>
      <c r="C136" s="297" t="s">
        <v>892</v>
      </c>
      <c r="D136" s="297"/>
      <c r="E136" s="297"/>
      <c r="F136" s="320" t="s">
        <v>871</v>
      </c>
      <c r="G136" s="297"/>
      <c r="H136" s="297" t="s">
        <v>905</v>
      </c>
      <c r="I136" s="297" t="s">
        <v>867</v>
      </c>
      <c r="J136" s="297">
        <v>50</v>
      </c>
      <c r="K136" s="345"/>
    </row>
    <row r="137" s="1" customFormat="1" ht="15" customHeight="1">
      <c r="B137" s="342"/>
      <c r="C137" s="297" t="s">
        <v>893</v>
      </c>
      <c r="D137" s="297"/>
      <c r="E137" s="297"/>
      <c r="F137" s="320" t="s">
        <v>871</v>
      </c>
      <c r="G137" s="297"/>
      <c r="H137" s="297" t="s">
        <v>918</v>
      </c>
      <c r="I137" s="297" t="s">
        <v>867</v>
      </c>
      <c r="J137" s="297">
        <v>255</v>
      </c>
      <c r="K137" s="345"/>
    </row>
    <row r="138" s="1" customFormat="1" ht="15" customHeight="1">
      <c r="B138" s="342"/>
      <c r="C138" s="297" t="s">
        <v>895</v>
      </c>
      <c r="D138" s="297"/>
      <c r="E138" s="297"/>
      <c r="F138" s="320" t="s">
        <v>865</v>
      </c>
      <c r="G138" s="297"/>
      <c r="H138" s="297" t="s">
        <v>919</v>
      </c>
      <c r="I138" s="297" t="s">
        <v>897</v>
      </c>
      <c r="J138" s="297"/>
      <c r="K138" s="345"/>
    </row>
    <row r="139" s="1" customFormat="1" ht="15" customHeight="1">
      <c r="B139" s="342"/>
      <c r="C139" s="297" t="s">
        <v>898</v>
      </c>
      <c r="D139" s="297"/>
      <c r="E139" s="297"/>
      <c r="F139" s="320" t="s">
        <v>865</v>
      </c>
      <c r="G139" s="297"/>
      <c r="H139" s="297" t="s">
        <v>920</v>
      </c>
      <c r="I139" s="297" t="s">
        <v>900</v>
      </c>
      <c r="J139" s="297"/>
      <c r="K139" s="345"/>
    </row>
    <row r="140" s="1" customFormat="1" ht="15" customHeight="1">
      <c r="B140" s="342"/>
      <c r="C140" s="297" t="s">
        <v>901</v>
      </c>
      <c r="D140" s="297"/>
      <c r="E140" s="297"/>
      <c r="F140" s="320" t="s">
        <v>865</v>
      </c>
      <c r="G140" s="297"/>
      <c r="H140" s="297" t="s">
        <v>901</v>
      </c>
      <c r="I140" s="297" t="s">
        <v>900</v>
      </c>
      <c r="J140" s="297"/>
      <c r="K140" s="345"/>
    </row>
    <row r="141" s="1" customFormat="1" ht="15" customHeight="1">
      <c r="B141" s="342"/>
      <c r="C141" s="297" t="s">
        <v>41</v>
      </c>
      <c r="D141" s="297"/>
      <c r="E141" s="297"/>
      <c r="F141" s="320" t="s">
        <v>865</v>
      </c>
      <c r="G141" s="297"/>
      <c r="H141" s="297" t="s">
        <v>921</v>
      </c>
      <c r="I141" s="297" t="s">
        <v>900</v>
      </c>
      <c r="J141" s="297"/>
      <c r="K141" s="345"/>
    </row>
    <row r="142" s="1" customFormat="1" ht="15" customHeight="1">
      <c r="B142" s="342"/>
      <c r="C142" s="297" t="s">
        <v>922</v>
      </c>
      <c r="D142" s="297"/>
      <c r="E142" s="297"/>
      <c r="F142" s="320" t="s">
        <v>865</v>
      </c>
      <c r="G142" s="297"/>
      <c r="H142" s="297" t="s">
        <v>923</v>
      </c>
      <c r="I142" s="297" t="s">
        <v>900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924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859</v>
      </c>
      <c r="D148" s="312"/>
      <c r="E148" s="312"/>
      <c r="F148" s="312" t="s">
        <v>860</v>
      </c>
      <c r="G148" s="313"/>
      <c r="H148" s="312" t="s">
        <v>57</v>
      </c>
      <c r="I148" s="312" t="s">
        <v>60</v>
      </c>
      <c r="J148" s="312" t="s">
        <v>861</v>
      </c>
      <c r="K148" s="311"/>
    </row>
    <row r="149" s="1" customFormat="1" ht="17.25" customHeight="1">
      <c r="B149" s="309"/>
      <c r="C149" s="314" t="s">
        <v>862</v>
      </c>
      <c r="D149" s="314"/>
      <c r="E149" s="314"/>
      <c r="F149" s="315" t="s">
        <v>863</v>
      </c>
      <c r="G149" s="316"/>
      <c r="H149" s="314"/>
      <c r="I149" s="314"/>
      <c r="J149" s="314" t="s">
        <v>864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868</v>
      </c>
      <c r="D151" s="297"/>
      <c r="E151" s="297"/>
      <c r="F151" s="350" t="s">
        <v>865</v>
      </c>
      <c r="G151" s="297"/>
      <c r="H151" s="349" t="s">
        <v>905</v>
      </c>
      <c r="I151" s="349" t="s">
        <v>867</v>
      </c>
      <c r="J151" s="349">
        <v>120</v>
      </c>
      <c r="K151" s="345"/>
    </row>
    <row r="152" s="1" customFormat="1" ht="15" customHeight="1">
      <c r="B152" s="322"/>
      <c r="C152" s="349" t="s">
        <v>914</v>
      </c>
      <c r="D152" s="297"/>
      <c r="E152" s="297"/>
      <c r="F152" s="350" t="s">
        <v>865</v>
      </c>
      <c r="G152" s="297"/>
      <c r="H152" s="349" t="s">
        <v>925</v>
      </c>
      <c r="I152" s="349" t="s">
        <v>867</v>
      </c>
      <c r="J152" s="349" t="s">
        <v>916</v>
      </c>
      <c r="K152" s="345"/>
    </row>
    <row r="153" s="1" customFormat="1" ht="15" customHeight="1">
      <c r="B153" s="322"/>
      <c r="C153" s="349" t="s">
        <v>86</v>
      </c>
      <c r="D153" s="297"/>
      <c r="E153" s="297"/>
      <c r="F153" s="350" t="s">
        <v>865</v>
      </c>
      <c r="G153" s="297"/>
      <c r="H153" s="349" t="s">
        <v>926</v>
      </c>
      <c r="I153" s="349" t="s">
        <v>867</v>
      </c>
      <c r="J153" s="349" t="s">
        <v>916</v>
      </c>
      <c r="K153" s="345"/>
    </row>
    <row r="154" s="1" customFormat="1" ht="15" customHeight="1">
      <c r="B154" s="322"/>
      <c r="C154" s="349" t="s">
        <v>870</v>
      </c>
      <c r="D154" s="297"/>
      <c r="E154" s="297"/>
      <c r="F154" s="350" t="s">
        <v>871</v>
      </c>
      <c r="G154" s="297"/>
      <c r="H154" s="349" t="s">
        <v>905</v>
      </c>
      <c r="I154" s="349" t="s">
        <v>867</v>
      </c>
      <c r="J154" s="349">
        <v>50</v>
      </c>
      <c r="K154" s="345"/>
    </row>
    <row r="155" s="1" customFormat="1" ht="15" customHeight="1">
      <c r="B155" s="322"/>
      <c r="C155" s="349" t="s">
        <v>873</v>
      </c>
      <c r="D155" s="297"/>
      <c r="E155" s="297"/>
      <c r="F155" s="350" t="s">
        <v>865</v>
      </c>
      <c r="G155" s="297"/>
      <c r="H155" s="349" t="s">
        <v>905</v>
      </c>
      <c r="I155" s="349" t="s">
        <v>875</v>
      </c>
      <c r="J155" s="349"/>
      <c r="K155" s="345"/>
    </row>
    <row r="156" s="1" customFormat="1" ht="15" customHeight="1">
      <c r="B156" s="322"/>
      <c r="C156" s="349" t="s">
        <v>884</v>
      </c>
      <c r="D156" s="297"/>
      <c r="E156" s="297"/>
      <c r="F156" s="350" t="s">
        <v>871</v>
      </c>
      <c r="G156" s="297"/>
      <c r="H156" s="349" t="s">
        <v>905</v>
      </c>
      <c r="I156" s="349" t="s">
        <v>867</v>
      </c>
      <c r="J156" s="349">
        <v>50</v>
      </c>
      <c r="K156" s="345"/>
    </row>
    <row r="157" s="1" customFormat="1" ht="15" customHeight="1">
      <c r="B157" s="322"/>
      <c r="C157" s="349" t="s">
        <v>892</v>
      </c>
      <c r="D157" s="297"/>
      <c r="E157" s="297"/>
      <c r="F157" s="350" t="s">
        <v>871</v>
      </c>
      <c r="G157" s="297"/>
      <c r="H157" s="349" t="s">
        <v>905</v>
      </c>
      <c r="I157" s="349" t="s">
        <v>867</v>
      </c>
      <c r="J157" s="349">
        <v>50</v>
      </c>
      <c r="K157" s="345"/>
    </row>
    <row r="158" s="1" customFormat="1" ht="15" customHeight="1">
      <c r="B158" s="322"/>
      <c r="C158" s="349" t="s">
        <v>890</v>
      </c>
      <c r="D158" s="297"/>
      <c r="E158" s="297"/>
      <c r="F158" s="350" t="s">
        <v>871</v>
      </c>
      <c r="G158" s="297"/>
      <c r="H158" s="349" t="s">
        <v>905</v>
      </c>
      <c r="I158" s="349" t="s">
        <v>867</v>
      </c>
      <c r="J158" s="349">
        <v>50</v>
      </c>
      <c r="K158" s="345"/>
    </row>
    <row r="159" s="1" customFormat="1" ht="15" customHeight="1">
      <c r="B159" s="322"/>
      <c r="C159" s="349" t="s">
        <v>106</v>
      </c>
      <c r="D159" s="297"/>
      <c r="E159" s="297"/>
      <c r="F159" s="350" t="s">
        <v>865</v>
      </c>
      <c r="G159" s="297"/>
      <c r="H159" s="349" t="s">
        <v>927</v>
      </c>
      <c r="I159" s="349" t="s">
        <v>867</v>
      </c>
      <c r="J159" s="349" t="s">
        <v>928</v>
      </c>
      <c r="K159" s="345"/>
    </row>
    <row r="160" s="1" customFormat="1" ht="15" customHeight="1">
      <c r="B160" s="322"/>
      <c r="C160" s="349" t="s">
        <v>929</v>
      </c>
      <c r="D160" s="297"/>
      <c r="E160" s="297"/>
      <c r="F160" s="350" t="s">
        <v>865</v>
      </c>
      <c r="G160" s="297"/>
      <c r="H160" s="349" t="s">
        <v>930</v>
      </c>
      <c r="I160" s="349" t="s">
        <v>900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931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859</v>
      </c>
      <c r="D166" s="312"/>
      <c r="E166" s="312"/>
      <c r="F166" s="312" t="s">
        <v>860</v>
      </c>
      <c r="G166" s="354"/>
      <c r="H166" s="355" t="s">
        <v>57</v>
      </c>
      <c r="I166" s="355" t="s">
        <v>60</v>
      </c>
      <c r="J166" s="312" t="s">
        <v>861</v>
      </c>
      <c r="K166" s="289"/>
    </row>
    <row r="167" s="1" customFormat="1" ht="17.25" customHeight="1">
      <c r="B167" s="290"/>
      <c r="C167" s="314" t="s">
        <v>862</v>
      </c>
      <c r="D167" s="314"/>
      <c r="E167" s="314"/>
      <c r="F167" s="315" t="s">
        <v>863</v>
      </c>
      <c r="G167" s="356"/>
      <c r="H167" s="357"/>
      <c r="I167" s="357"/>
      <c r="J167" s="314" t="s">
        <v>864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868</v>
      </c>
      <c r="D169" s="297"/>
      <c r="E169" s="297"/>
      <c r="F169" s="320" t="s">
        <v>865</v>
      </c>
      <c r="G169" s="297"/>
      <c r="H169" s="297" t="s">
        <v>905</v>
      </c>
      <c r="I169" s="297" t="s">
        <v>867</v>
      </c>
      <c r="J169" s="297">
        <v>120</v>
      </c>
      <c r="K169" s="345"/>
    </row>
    <row r="170" s="1" customFormat="1" ht="15" customHeight="1">
      <c r="B170" s="322"/>
      <c r="C170" s="297" t="s">
        <v>914</v>
      </c>
      <c r="D170" s="297"/>
      <c r="E170" s="297"/>
      <c r="F170" s="320" t="s">
        <v>865</v>
      </c>
      <c r="G170" s="297"/>
      <c r="H170" s="297" t="s">
        <v>915</v>
      </c>
      <c r="I170" s="297" t="s">
        <v>867</v>
      </c>
      <c r="J170" s="297" t="s">
        <v>916</v>
      </c>
      <c r="K170" s="345"/>
    </row>
    <row r="171" s="1" customFormat="1" ht="15" customHeight="1">
      <c r="B171" s="322"/>
      <c r="C171" s="297" t="s">
        <v>86</v>
      </c>
      <c r="D171" s="297"/>
      <c r="E171" s="297"/>
      <c r="F171" s="320" t="s">
        <v>865</v>
      </c>
      <c r="G171" s="297"/>
      <c r="H171" s="297" t="s">
        <v>932</v>
      </c>
      <c r="I171" s="297" t="s">
        <v>867</v>
      </c>
      <c r="J171" s="297" t="s">
        <v>916</v>
      </c>
      <c r="K171" s="345"/>
    </row>
    <row r="172" s="1" customFormat="1" ht="15" customHeight="1">
      <c r="B172" s="322"/>
      <c r="C172" s="297" t="s">
        <v>870</v>
      </c>
      <c r="D172" s="297"/>
      <c r="E172" s="297"/>
      <c r="F172" s="320" t="s">
        <v>871</v>
      </c>
      <c r="G172" s="297"/>
      <c r="H172" s="297" t="s">
        <v>932</v>
      </c>
      <c r="I172" s="297" t="s">
        <v>867</v>
      </c>
      <c r="J172" s="297">
        <v>50</v>
      </c>
      <c r="K172" s="345"/>
    </row>
    <row r="173" s="1" customFormat="1" ht="15" customHeight="1">
      <c r="B173" s="322"/>
      <c r="C173" s="297" t="s">
        <v>873</v>
      </c>
      <c r="D173" s="297"/>
      <c r="E173" s="297"/>
      <c r="F173" s="320" t="s">
        <v>865</v>
      </c>
      <c r="G173" s="297"/>
      <c r="H173" s="297" t="s">
        <v>932</v>
      </c>
      <c r="I173" s="297" t="s">
        <v>875</v>
      </c>
      <c r="J173" s="297"/>
      <c r="K173" s="345"/>
    </row>
    <row r="174" s="1" customFormat="1" ht="15" customHeight="1">
      <c r="B174" s="322"/>
      <c r="C174" s="297" t="s">
        <v>884</v>
      </c>
      <c r="D174" s="297"/>
      <c r="E174" s="297"/>
      <c r="F174" s="320" t="s">
        <v>871</v>
      </c>
      <c r="G174" s="297"/>
      <c r="H174" s="297" t="s">
        <v>932</v>
      </c>
      <c r="I174" s="297" t="s">
        <v>867</v>
      </c>
      <c r="J174" s="297">
        <v>50</v>
      </c>
      <c r="K174" s="345"/>
    </row>
    <row r="175" s="1" customFormat="1" ht="15" customHeight="1">
      <c r="B175" s="322"/>
      <c r="C175" s="297" t="s">
        <v>892</v>
      </c>
      <c r="D175" s="297"/>
      <c r="E175" s="297"/>
      <c r="F175" s="320" t="s">
        <v>871</v>
      </c>
      <c r="G175" s="297"/>
      <c r="H175" s="297" t="s">
        <v>932</v>
      </c>
      <c r="I175" s="297" t="s">
        <v>867</v>
      </c>
      <c r="J175" s="297">
        <v>50</v>
      </c>
      <c r="K175" s="345"/>
    </row>
    <row r="176" s="1" customFormat="1" ht="15" customHeight="1">
      <c r="B176" s="322"/>
      <c r="C176" s="297" t="s">
        <v>890</v>
      </c>
      <c r="D176" s="297"/>
      <c r="E176" s="297"/>
      <c r="F176" s="320" t="s">
        <v>871</v>
      </c>
      <c r="G176" s="297"/>
      <c r="H176" s="297" t="s">
        <v>932</v>
      </c>
      <c r="I176" s="297" t="s">
        <v>867</v>
      </c>
      <c r="J176" s="297">
        <v>50</v>
      </c>
      <c r="K176" s="345"/>
    </row>
    <row r="177" s="1" customFormat="1" ht="15" customHeight="1">
      <c r="B177" s="322"/>
      <c r="C177" s="297" t="s">
        <v>113</v>
      </c>
      <c r="D177" s="297"/>
      <c r="E177" s="297"/>
      <c r="F177" s="320" t="s">
        <v>865</v>
      </c>
      <c r="G177" s="297"/>
      <c r="H177" s="297" t="s">
        <v>933</v>
      </c>
      <c r="I177" s="297" t="s">
        <v>934</v>
      </c>
      <c r="J177" s="297"/>
      <c r="K177" s="345"/>
    </row>
    <row r="178" s="1" customFormat="1" ht="15" customHeight="1">
      <c r="B178" s="322"/>
      <c r="C178" s="297" t="s">
        <v>60</v>
      </c>
      <c r="D178" s="297"/>
      <c r="E178" s="297"/>
      <c r="F178" s="320" t="s">
        <v>865</v>
      </c>
      <c r="G178" s="297"/>
      <c r="H178" s="297" t="s">
        <v>935</v>
      </c>
      <c r="I178" s="297" t="s">
        <v>936</v>
      </c>
      <c r="J178" s="297">
        <v>1</v>
      </c>
      <c r="K178" s="345"/>
    </row>
    <row r="179" s="1" customFormat="1" ht="15" customHeight="1">
      <c r="B179" s="322"/>
      <c r="C179" s="297" t="s">
        <v>56</v>
      </c>
      <c r="D179" s="297"/>
      <c r="E179" s="297"/>
      <c r="F179" s="320" t="s">
        <v>865</v>
      </c>
      <c r="G179" s="297"/>
      <c r="H179" s="297" t="s">
        <v>937</v>
      </c>
      <c r="I179" s="297" t="s">
        <v>867</v>
      </c>
      <c r="J179" s="297">
        <v>20</v>
      </c>
      <c r="K179" s="345"/>
    </row>
    <row r="180" s="1" customFormat="1" ht="15" customHeight="1">
      <c r="B180" s="322"/>
      <c r="C180" s="297" t="s">
        <v>57</v>
      </c>
      <c r="D180" s="297"/>
      <c r="E180" s="297"/>
      <c r="F180" s="320" t="s">
        <v>865</v>
      </c>
      <c r="G180" s="297"/>
      <c r="H180" s="297" t="s">
        <v>938</v>
      </c>
      <c r="I180" s="297" t="s">
        <v>867</v>
      </c>
      <c r="J180" s="297">
        <v>255</v>
      </c>
      <c r="K180" s="345"/>
    </row>
    <row r="181" s="1" customFormat="1" ht="15" customHeight="1">
      <c r="B181" s="322"/>
      <c r="C181" s="297" t="s">
        <v>114</v>
      </c>
      <c r="D181" s="297"/>
      <c r="E181" s="297"/>
      <c r="F181" s="320" t="s">
        <v>865</v>
      </c>
      <c r="G181" s="297"/>
      <c r="H181" s="297" t="s">
        <v>829</v>
      </c>
      <c r="I181" s="297" t="s">
        <v>867</v>
      </c>
      <c r="J181" s="297">
        <v>10</v>
      </c>
      <c r="K181" s="345"/>
    </row>
    <row r="182" s="1" customFormat="1" ht="15" customHeight="1">
      <c r="B182" s="322"/>
      <c r="C182" s="297" t="s">
        <v>115</v>
      </c>
      <c r="D182" s="297"/>
      <c r="E182" s="297"/>
      <c r="F182" s="320" t="s">
        <v>865</v>
      </c>
      <c r="G182" s="297"/>
      <c r="H182" s="297" t="s">
        <v>939</v>
      </c>
      <c r="I182" s="297" t="s">
        <v>900</v>
      </c>
      <c r="J182" s="297"/>
      <c r="K182" s="345"/>
    </row>
    <row r="183" s="1" customFormat="1" ht="15" customHeight="1">
      <c r="B183" s="322"/>
      <c r="C183" s="297" t="s">
        <v>940</v>
      </c>
      <c r="D183" s="297"/>
      <c r="E183" s="297"/>
      <c r="F183" s="320" t="s">
        <v>865</v>
      </c>
      <c r="G183" s="297"/>
      <c r="H183" s="297" t="s">
        <v>941</v>
      </c>
      <c r="I183" s="297" t="s">
        <v>900</v>
      </c>
      <c r="J183" s="297"/>
      <c r="K183" s="345"/>
    </row>
    <row r="184" s="1" customFormat="1" ht="15" customHeight="1">
      <c r="B184" s="322"/>
      <c r="C184" s="297" t="s">
        <v>929</v>
      </c>
      <c r="D184" s="297"/>
      <c r="E184" s="297"/>
      <c r="F184" s="320" t="s">
        <v>865</v>
      </c>
      <c r="G184" s="297"/>
      <c r="H184" s="297" t="s">
        <v>942</v>
      </c>
      <c r="I184" s="297" t="s">
        <v>900</v>
      </c>
      <c r="J184" s="297"/>
      <c r="K184" s="345"/>
    </row>
    <row r="185" s="1" customFormat="1" ht="15" customHeight="1">
      <c r="B185" s="322"/>
      <c r="C185" s="297" t="s">
        <v>117</v>
      </c>
      <c r="D185" s="297"/>
      <c r="E185" s="297"/>
      <c r="F185" s="320" t="s">
        <v>871</v>
      </c>
      <c r="G185" s="297"/>
      <c r="H185" s="297" t="s">
        <v>943</v>
      </c>
      <c r="I185" s="297" t="s">
        <v>867</v>
      </c>
      <c r="J185" s="297">
        <v>50</v>
      </c>
      <c r="K185" s="345"/>
    </row>
    <row r="186" s="1" customFormat="1" ht="15" customHeight="1">
      <c r="B186" s="322"/>
      <c r="C186" s="297" t="s">
        <v>944</v>
      </c>
      <c r="D186" s="297"/>
      <c r="E186" s="297"/>
      <c r="F186" s="320" t="s">
        <v>871</v>
      </c>
      <c r="G186" s="297"/>
      <c r="H186" s="297" t="s">
        <v>945</v>
      </c>
      <c r="I186" s="297" t="s">
        <v>946</v>
      </c>
      <c r="J186" s="297"/>
      <c r="K186" s="345"/>
    </row>
    <row r="187" s="1" customFormat="1" ht="15" customHeight="1">
      <c r="B187" s="322"/>
      <c r="C187" s="297" t="s">
        <v>947</v>
      </c>
      <c r="D187" s="297"/>
      <c r="E187" s="297"/>
      <c r="F187" s="320" t="s">
        <v>871</v>
      </c>
      <c r="G187" s="297"/>
      <c r="H187" s="297" t="s">
        <v>948</v>
      </c>
      <c r="I187" s="297" t="s">
        <v>946</v>
      </c>
      <c r="J187" s="297"/>
      <c r="K187" s="345"/>
    </row>
    <row r="188" s="1" customFormat="1" ht="15" customHeight="1">
      <c r="B188" s="322"/>
      <c r="C188" s="297" t="s">
        <v>949</v>
      </c>
      <c r="D188" s="297"/>
      <c r="E188" s="297"/>
      <c r="F188" s="320" t="s">
        <v>871</v>
      </c>
      <c r="G188" s="297"/>
      <c r="H188" s="297" t="s">
        <v>950</v>
      </c>
      <c r="I188" s="297" t="s">
        <v>946</v>
      </c>
      <c r="J188" s="297"/>
      <c r="K188" s="345"/>
    </row>
    <row r="189" s="1" customFormat="1" ht="15" customHeight="1">
      <c r="B189" s="322"/>
      <c r="C189" s="358" t="s">
        <v>951</v>
      </c>
      <c r="D189" s="297"/>
      <c r="E189" s="297"/>
      <c r="F189" s="320" t="s">
        <v>871</v>
      </c>
      <c r="G189" s="297"/>
      <c r="H189" s="297" t="s">
        <v>952</v>
      </c>
      <c r="I189" s="297" t="s">
        <v>953</v>
      </c>
      <c r="J189" s="359" t="s">
        <v>954</v>
      </c>
      <c r="K189" s="345"/>
    </row>
    <row r="190" s="1" customFormat="1" ht="15" customHeight="1">
      <c r="B190" s="322"/>
      <c r="C190" s="358" t="s">
        <v>45</v>
      </c>
      <c r="D190" s="297"/>
      <c r="E190" s="297"/>
      <c r="F190" s="320" t="s">
        <v>865</v>
      </c>
      <c r="G190" s="297"/>
      <c r="H190" s="294" t="s">
        <v>955</v>
      </c>
      <c r="I190" s="297" t="s">
        <v>956</v>
      </c>
      <c r="J190" s="297"/>
      <c r="K190" s="345"/>
    </row>
    <row r="191" s="1" customFormat="1" ht="15" customHeight="1">
      <c r="B191" s="322"/>
      <c r="C191" s="358" t="s">
        <v>957</v>
      </c>
      <c r="D191" s="297"/>
      <c r="E191" s="297"/>
      <c r="F191" s="320" t="s">
        <v>865</v>
      </c>
      <c r="G191" s="297"/>
      <c r="H191" s="297" t="s">
        <v>958</v>
      </c>
      <c r="I191" s="297" t="s">
        <v>900</v>
      </c>
      <c r="J191" s="297"/>
      <c r="K191" s="345"/>
    </row>
    <row r="192" s="1" customFormat="1" ht="15" customHeight="1">
      <c r="B192" s="322"/>
      <c r="C192" s="358" t="s">
        <v>959</v>
      </c>
      <c r="D192" s="297"/>
      <c r="E192" s="297"/>
      <c r="F192" s="320" t="s">
        <v>865</v>
      </c>
      <c r="G192" s="297"/>
      <c r="H192" s="297" t="s">
        <v>960</v>
      </c>
      <c r="I192" s="297" t="s">
        <v>900</v>
      </c>
      <c r="J192" s="297"/>
      <c r="K192" s="345"/>
    </row>
    <row r="193" s="1" customFormat="1" ht="15" customHeight="1">
      <c r="B193" s="322"/>
      <c r="C193" s="358" t="s">
        <v>961</v>
      </c>
      <c r="D193" s="297"/>
      <c r="E193" s="297"/>
      <c r="F193" s="320" t="s">
        <v>871</v>
      </c>
      <c r="G193" s="297"/>
      <c r="H193" s="297" t="s">
        <v>962</v>
      </c>
      <c r="I193" s="297" t="s">
        <v>900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963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964</v>
      </c>
      <c r="D200" s="361"/>
      <c r="E200" s="361"/>
      <c r="F200" s="361" t="s">
        <v>965</v>
      </c>
      <c r="G200" s="362"/>
      <c r="H200" s="361" t="s">
        <v>966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956</v>
      </c>
      <c r="D202" s="297"/>
      <c r="E202" s="297"/>
      <c r="F202" s="320" t="s">
        <v>46</v>
      </c>
      <c r="G202" s="297"/>
      <c r="H202" s="297" t="s">
        <v>967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47</v>
      </c>
      <c r="G203" s="297"/>
      <c r="H203" s="297" t="s">
        <v>968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50</v>
      </c>
      <c r="G204" s="297"/>
      <c r="H204" s="297" t="s">
        <v>969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48</v>
      </c>
      <c r="G205" s="297"/>
      <c r="H205" s="297" t="s">
        <v>970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49</v>
      </c>
      <c r="G206" s="297"/>
      <c r="H206" s="297" t="s">
        <v>971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912</v>
      </c>
      <c r="D208" s="297"/>
      <c r="E208" s="297"/>
      <c r="F208" s="320" t="s">
        <v>81</v>
      </c>
      <c r="G208" s="297"/>
      <c r="H208" s="297" t="s">
        <v>972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812</v>
      </c>
      <c r="G209" s="297"/>
      <c r="H209" s="297" t="s">
        <v>813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810</v>
      </c>
      <c r="G210" s="297"/>
      <c r="H210" s="297" t="s">
        <v>973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88</v>
      </c>
      <c r="G211" s="358"/>
      <c r="H211" s="349" t="s">
        <v>89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267</v>
      </c>
      <c r="G212" s="358"/>
      <c r="H212" s="349" t="s">
        <v>974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936</v>
      </c>
      <c r="D214" s="297"/>
      <c r="E214" s="297"/>
      <c r="F214" s="320">
        <v>1</v>
      </c>
      <c r="G214" s="358"/>
      <c r="H214" s="349" t="s">
        <v>975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976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977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978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2023-05-29T07:56:20Z</dcterms:created>
  <dcterms:modified xsi:type="dcterms:W3CDTF">2023-05-29T07:56:30Z</dcterms:modified>
</cp:coreProperties>
</file>